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chedule K" sheetId="1" r:id="rId1"/>
    <sheet name="diary" sheetId="2" r:id="rId2"/>
    <sheet name="race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<sst xmlns="http://schemas.openxmlformats.org/spreadsheetml/2006/main" count="66" uniqueCount="33">
  <si>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HM</t>
  </si>
  <si>
    <t>week</t>
  </si>
  <si>
    <t>from</t>
  </si>
  <si>
    <t>to</t>
  </si>
  <si>
    <t>K per workout</t>
  </si>
  <si>
    <t>K per week</t>
  </si>
  <si>
    <t>Marathon date:</t>
  </si>
  <si>
    <t>target</t>
  </si>
  <si>
    <t>hours:min</t>
  </si>
  <si>
    <t>average speed</t>
  </si>
  <si>
    <t>min/K</t>
  </si>
  <si>
    <t>Long run speed 6:45-7:00 min/K</t>
  </si>
  <si>
    <t>2x3K in 6:00 min/K</t>
  </si>
  <si>
    <t>3x3K in 6:00 min/K</t>
  </si>
  <si>
    <t>3x4K in 6:00 min/K</t>
  </si>
  <si>
    <t>total</t>
  </si>
  <si>
    <t>average per week</t>
  </si>
  <si>
    <t>average last 10 weeks</t>
  </si>
  <si>
    <t>basic rules:</t>
  </si>
  <si>
    <t>Have a rest day before and after long runs.</t>
  </si>
  <si>
    <t>Do 50% of mileage on tarmac during last 4 weeks.</t>
  </si>
  <si>
    <t>Stretch muscles regularly.</t>
  </si>
  <si>
    <t>Do not keep to schedule desperately, but try to fulfil the sums of the programme.</t>
  </si>
  <si>
    <t>Do not make up for missed workouts at all costs.</t>
  </si>
  <si>
    <t>Practice drinking and eating during long runs.</t>
  </si>
  <si>
    <t>Try to vary your training by using different routes and meeting nice runners.</t>
  </si>
  <si>
    <t>You can substitute short or medium runs by cross training but you have to do speed and long runs.</t>
  </si>
  <si>
    <t>Be prepared for the possible case of failure! (there is something more important than running …)</t>
  </si>
  <si>
    <t>actual</t>
  </si>
  <si>
    <t>average week target</t>
  </si>
  <si>
    <t>total target</t>
  </si>
  <si>
    <t>Keep on doing gym and power exercises all the time.</t>
  </si>
  <si>
    <t>Every other week do a speed workout (intervals as scheduled or go for a 10K race).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</si>
</sst>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\-#,##0.0\ "/>
    <numFmt numFmtId="166" formatCode="[$-407]dddd\,\ d\.\ mmmm\ yyyy"/>
    <numFmt numFmtId="167" formatCode="dd/mm/"/>
    <numFmt numFmtId="168" formatCode="h:mm:ss"/>
    <numFmt numFmtId="169" formatCode="#,##0_ ;\-#,##0\ "/>
    <numFmt numFmtId="170" formatCode="0.000"/>
    <numFmt numFmtId="171" formatCode="[h]:mm"/>
    <numFmt numFmtId="172" formatCode="h:mm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1" xfId="16" applyNumberFormat="1" applyBorder="1" applyAlignment="1">
      <alignment/>
    </xf>
    <xf numFmtId="165" fontId="0" fillId="0" borderId="2" xfId="16" applyNumberFormat="1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0" xfId="0" applyAlignment="1">
      <alignment horizontal="right" indent="1"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/>
    </xf>
    <xf numFmtId="165" fontId="0" fillId="0" borderId="3" xfId="16" applyNumberFormat="1" applyBorder="1" applyAlignment="1">
      <alignment/>
    </xf>
    <xf numFmtId="165" fontId="0" fillId="0" borderId="4" xfId="16" applyNumberFormat="1" applyBorder="1" applyAlignment="1">
      <alignment/>
    </xf>
    <xf numFmtId="165" fontId="0" fillId="0" borderId="5" xfId="16" applyNumberFormat="1" applyBorder="1" applyAlignment="1">
      <alignment/>
    </xf>
    <xf numFmtId="165" fontId="2" fillId="0" borderId="6" xfId="16" applyNumberFormat="1" applyFont="1" applyBorder="1" applyAlignment="1">
      <alignment/>
    </xf>
    <xf numFmtId="0" fontId="2" fillId="2" borderId="7" xfId="0" applyFont="1" applyFill="1" applyBorder="1" applyAlignment="1">
      <alignment horizontal="center"/>
    </xf>
    <xf numFmtId="165" fontId="0" fillId="0" borderId="8" xfId="16" applyNumberFormat="1" applyBorder="1" applyAlignment="1">
      <alignment/>
    </xf>
    <xf numFmtId="165" fontId="0" fillId="0" borderId="9" xfId="16" applyNumberFormat="1" applyBorder="1" applyAlignment="1">
      <alignment/>
    </xf>
    <xf numFmtId="167" fontId="2" fillId="2" borderId="10" xfId="0" applyNumberFormat="1" applyFont="1" applyFill="1" applyBorder="1" applyAlignment="1">
      <alignment horizontal="center" vertical="center"/>
    </xf>
    <xf numFmtId="167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45" fontId="0" fillId="0" borderId="12" xfId="0" applyNumberFormat="1" applyBorder="1" applyAlignment="1">
      <alignment/>
    </xf>
    <xf numFmtId="46" fontId="0" fillId="0" borderId="13" xfId="0" applyNumberFormat="1" applyBorder="1" applyAlignment="1">
      <alignment/>
    </xf>
    <xf numFmtId="45" fontId="7" fillId="0" borderId="14" xfId="0" applyNumberFormat="1" applyFont="1" applyBorder="1" applyAlignment="1">
      <alignment/>
    </xf>
    <xf numFmtId="46" fontId="7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4" fontId="7" fillId="0" borderId="17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171" fontId="2" fillId="0" borderId="18" xfId="0" applyNumberFormat="1" applyFont="1" applyBorder="1" applyAlignment="1">
      <alignment/>
    </xf>
    <xf numFmtId="171" fontId="8" fillId="0" borderId="18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4" fontId="2" fillId="0" borderId="0" xfId="0" applyNumberFormat="1" applyFont="1" applyAlignment="1">
      <alignment/>
    </xf>
    <xf numFmtId="165" fontId="2" fillId="0" borderId="19" xfId="16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7" fontId="2" fillId="2" borderId="22" xfId="0" applyNumberFormat="1" applyFont="1" applyFill="1" applyBorder="1" applyAlignment="1">
      <alignment horizontal="center" vertical="center"/>
    </xf>
    <xf numFmtId="167" fontId="2" fillId="2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025"/>
          <c:w val="0.9765"/>
          <c:h val="0.939"/>
        </c:manualLayout>
      </c:layout>
      <c:barChart>
        <c:barDir val="col"/>
        <c:grouping val="clustered"/>
        <c:varyColors val="0"/>
        <c:ser>
          <c:idx val="1"/>
          <c:order val="0"/>
          <c:tx>
            <c:v>K per week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'schedule K'!$A$7:$A$18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'schedule K'!$H$7:$H$18</c:f>
              <c:numCache>
                <c:ptCount val="12"/>
                <c:pt idx="0">
                  <c:v>31</c:v>
                </c:pt>
                <c:pt idx="1">
                  <c:v>35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47</c:v>
                </c:pt>
                <c:pt idx="6">
                  <c:v>49</c:v>
                </c:pt>
                <c:pt idx="7">
                  <c:v>63</c:v>
                </c:pt>
                <c:pt idx="8">
                  <c:v>42</c:v>
                </c:pt>
                <c:pt idx="9">
                  <c:v>60</c:v>
                </c:pt>
                <c:pt idx="10">
                  <c:v>38</c:v>
                </c:pt>
                <c:pt idx="11">
                  <c:v>55.195</c:v>
                </c:pt>
              </c:numCache>
            </c:numRef>
          </c:val>
        </c:ser>
        <c:ser>
          <c:idx val="0"/>
          <c:order val="1"/>
          <c:tx>
            <c:v>long run (K)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'schedule K'!$A$7:$A$18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cat>
          <c:val>
            <c:numRef>
              <c:f>'schedule K'!$G$7:$G$18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15</c:v>
                </c:pt>
                <c:pt idx="3">
                  <c:v>25</c:v>
                </c:pt>
                <c:pt idx="4">
                  <c:v>17</c:v>
                </c:pt>
                <c:pt idx="5">
                  <c:v>28</c:v>
                </c:pt>
                <c:pt idx="6">
                  <c:v>18</c:v>
                </c:pt>
                <c:pt idx="7">
                  <c:v>32</c:v>
                </c:pt>
                <c:pt idx="8">
                  <c:v>23</c:v>
                </c:pt>
                <c:pt idx="9">
                  <c:v>30</c:v>
                </c:pt>
                <c:pt idx="10">
                  <c:v>18</c:v>
                </c:pt>
                <c:pt idx="11">
                  <c:v>42.195</c:v>
                </c:pt>
              </c:numCache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177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"/>
          <c:y val="0.0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33</xdr:row>
      <xdr:rowOff>152400</xdr:rowOff>
    </xdr:from>
    <xdr:to>
      <xdr:col>8</xdr:col>
      <xdr:colOff>619125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61950" y="5495925"/>
        <a:ext cx="5029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33</xdr:row>
      <xdr:rowOff>152400</xdr:rowOff>
    </xdr:from>
    <xdr:ext cx="161925" cy="200025"/>
    <xdr:sp>
      <xdr:nvSpPr>
        <xdr:cNvPr id="2" name="TextBox 2"/>
        <xdr:cNvSpPr txBox="1">
          <a:spLocks noChangeArrowheads="1"/>
        </xdr:cNvSpPr>
      </xdr:nvSpPr>
      <xdr:spPr>
        <a:xfrm>
          <a:off x="438150" y="54959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421875" style="0" customWidth="1"/>
    <col min="4" max="7" width="7.7109375" style="0" customWidth="1"/>
    <col min="9" max="9" width="22.7109375" style="0" bestFit="1" customWidth="1"/>
  </cols>
  <sheetData>
    <row r="1" spans="1:8" ht="12.75">
      <c r="A1" t="s">
        <v>6</v>
      </c>
      <c r="C1" s="37">
        <v>39565</v>
      </c>
      <c r="F1" s="10" t="s">
        <v>7</v>
      </c>
      <c r="G1" s="11">
        <v>0.1840277777777778</v>
      </c>
      <c r="H1" t="s">
        <v>8</v>
      </c>
    </row>
    <row r="2" spans="6:8" ht="12.75">
      <c r="F2" s="10" t="s">
        <v>9</v>
      </c>
      <c r="G2" s="12">
        <f>+G1/42.195</f>
        <v>0.004361364563995208</v>
      </c>
      <c r="H2" t="s">
        <v>10</v>
      </c>
    </row>
    <row r="3" ht="12.75">
      <c r="H3" s="36"/>
    </row>
    <row r="4" spans="1:8" ht="12.75">
      <c r="A4" s="3" t="s">
        <v>1</v>
      </c>
      <c r="B4" s="3" t="s">
        <v>2</v>
      </c>
      <c r="C4" s="3" t="s">
        <v>3</v>
      </c>
      <c r="D4" s="40" t="s">
        <v>4</v>
      </c>
      <c r="E4" s="40"/>
      <c r="F4" s="40"/>
      <c r="G4" s="41"/>
      <c r="H4" s="3" t="s">
        <v>5</v>
      </c>
    </row>
    <row r="5" spans="1:8" ht="12.75">
      <c r="A5" s="3">
        <f aca="true" t="shared" si="0" ref="A5:A16">+A6+1</f>
        <v>14</v>
      </c>
      <c r="B5" s="4">
        <f aca="true" t="shared" si="1" ref="B5:B16">+B6-7</f>
        <v>39468</v>
      </c>
      <c r="C5" s="4">
        <f aca="true" t="shared" si="2" ref="C5:C16">+C6-7</f>
        <v>39474</v>
      </c>
      <c r="D5" s="5"/>
      <c r="E5" s="5">
        <v>7</v>
      </c>
      <c r="F5" s="5">
        <v>10</v>
      </c>
      <c r="G5" s="6">
        <v>10</v>
      </c>
      <c r="H5" s="5">
        <f>SUM(D5:G5)</f>
        <v>27</v>
      </c>
    </row>
    <row r="6" spans="1:8" ht="12.75">
      <c r="A6" s="3">
        <f t="shared" si="0"/>
        <v>13</v>
      </c>
      <c r="B6" s="4">
        <f t="shared" si="1"/>
        <v>39475</v>
      </c>
      <c r="C6" s="4">
        <f t="shared" si="2"/>
        <v>39481</v>
      </c>
      <c r="D6" s="5"/>
      <c r="E6" s="5">
        <v>7</v>
      </c>
      <c r="F6" s="5">
        <v>10</v>
      </c>
      <c r="G6" s="6">
        <v>12</v>
      </c>
      <c r="H6" s="5">
        <f>SUM(D6:G6)</f>
        <v>29</v>
      </c>
    </row>
    <row r="7" spans="1:8" ht="12.75">
      <c r="A7" s="3">
        <f t="shared" si="0"/>
        <v>12</v>
      </c>
      <c r="B7" s="4">
        <f t="shared" si="1"/>
        <v>39482</v>
      </c>
      <c r="C7" s="4">
        <f t="shared" si="2"/>
        <v>39488</v>
      </c>
      <c r="D7" s="5"/>
      <c r="E7" s="5">
        <v>7</v>
      </c>
      <c r="F7" s="5">
        <v>10</v>
      </c>
      <c r="G7" s="6">
        <v>14</v>
      </c>
      <c r="H7" s="5">
        <f>SUM(D7:G7)</f>
        <v>31</v>
      </c>
    </row>
    <row r="8" spans="1:9" ht="12.75">
      <c r="A8" s="3">
        <f t="shared" si="0"/>
        <v>11</v>
      </c>
      <c r="B8" s="4">
        <f t="shared" si="1"/>
        <v>39489</v>
      </c>
      <c r="C8" s="4">
        <f t="shared" si="2"/>
        <v>39495</v>
      </c>
      <c r="D8" s="5"/>
      <c r="E8" s="5">
        <v>5</v>
      </c>
      <c r="F8" s="5">
        <v>10</v>
      </c>
      <c r="G8" s="6">
        <v>20</v>
      </c>
      <c r="H8" s="5">
        <f aca="true" t="shared" si="3" ref="H8:H18">SUM(D8:G8)</f>
        <v>35</v>
      </c>
      <c r="I8" s="2" t="s">
        <v>11</v>
      </c>
    </row>
    <row r="9" spans="1:9" ht="12.75">
      <c r="A9" s="3">
        <f t="shared" si="0"/>
        <v>10</v>
      </c>
      <c r="B9" s="4">
        <f t="shared" si="1"/>
        <v>39496</v>
      </c>
      <c r="C9" s="4">
        <f t="shared" si="2"/>
        <v>39502</v>
      </c>
      <c r="D9" s="5">
        <v>5</v>
      </c>
      <c r="E9" s="5">
        <v>9</v>
      </c>
      <c r="F9" s="5">
        <v>12</v>
      </c>
      <c r="G9" s="6">
        <v>15</v>
      </c>
      <c r="H9" s="5">
        <f t="shared" si="3"/>
        <v>41</v>
      </c>
      <c r="I9" s="2"/>
    </row>
    <row r="10" spans="1:9" ht="12.75">
      <c r="A10" s="3">
        <f t="shared" si="0"/>
        <v>9</v>
      </c>
      <c r="B10" s="4">
        <f t="shared" si="1"/>
        <v>39503</v>
      </c>
      <c r="C10" s="4">
        <f t="shared" si="2"/>
        <v>39509</v>
      </c>
      <c r="D10" s="5"/>
      <c r="E10" s="5">
        <v>7</v>
      </c>
      <c r="F10" s="5">
        <v>10</v>
      </c>
      <c r="G10" s="6">
        <v>25</v>
      </c>
      <c r="H10" s="5">
        <f t="shared" si="3"/>
        <v>42</v>
      </c>
      <c r="I10" s="2" t="s">
        <v>11</v>
      </c>
    </row>
    <row r="11" spans="1:9" ht="12.75">
      <c r="A11" s="3">
        <f t="shared" si="0"/>
        <v>8</v>
      </c>
      <c r="B11" s="4">
        <f t="shared" si="1"/>
        <v>39510</v>
      </c>
      <c r="C11" s="4">
        <f t="shared" si="2"/>
        <v>39516</v>
      </c>
      <c r="D11" s="5">
        <v>5</v>
      </c>
      <c r="E11" s="5">
        <v>9</v>
      </c>
      <c r="F11" s="5">
        <v>12</v>
      </c>
      <c r="G11" s="6">
        <v>17</v>
      </c>
      <c r="H11" s="5">
        <f t="shared" si="3"/>
        <v>43</v>
      </c>
      <c r="I11" s="2" t="s">
        <v>12</v>
      </c>
    </row>
    <row r="12" spans="1:9" ht="12.75">
      <c r="A12" s="3">
        <f t="shared" si="0"/>
        <v>7</v>
      </c>
      <c r="B12" s="4">
        <f t="shared" si="1"/>
        <v>39517</v>
      </c>
      <c r="C12" s="4">
        <f t="shared" si="2"/>
        <v>39523</v>
      </c>
      <c r="D12" s="5"/>
      <c r="E12" s="5">
        <v>7</v>
      </c>
      <c r="F12" s="5">
        <v>12</v>
      </c>
      <c r="G12" s="6">
        <v>28</v>
      </c>
      <c r="H12" s="5">
        <f t="shared" si="3"/>
        <v>47</v>
      </c>
      <c r="I12" s="2" t="s">
        <v>11</v>
      </c>
    </row>
    <row r="13" spans="1:9" ht="12.75">
      <c r="A13" s="3">
        <f t="shared" si="0"/>
        <v>6</v>
      </c>
      <c r="B13" s="4">
        <f t="shared" si="1"/>
        <v>39524</v>
      </c>
      <c r="C13" s="4">
        <f t="shared" si="2"/>
        <v>39530</v>
      </c>
      <c r="D13" s="5">
        <v>7</v>
      </c>
      <c r="E13" s="5">
        <v>10</v>
      </c>
      <c r="F13" s="5">
        <v>14</v>
      </c>
      <c r="G13" s="6">
        <v>18</v>
      </c>
      <c r="H13" s="5">
        <f t="shared" si="3"/>
        <v>49</v>
      </c>
      <c r="I13" s="2" t="s">
        <v>13</v>
      </c>
    </row>
    <row r="14" spans="1:9" ht="12.75">
      <c r="A14" s="3">
        <f t="shared" si="0"/>
        <v>5</v>
      </c>
      <c r="B14" s="4">
        <f t="shared" si="1"/>
        <v>39531</v>
      </c>
      <c r="C14" s="4">
        <f t="shared" si="2"/>
        <v>39537</v>
      </c>
      <c r="D14" s="5">
        <v>7</v>
      </c>
      <c r="E14" s="5">
        <v>10</v>
      </c>
      <c r="F14" s="5">
        <v>14</v>
      </c>
      <c r="G14" s="6">
        <v>32</v>
      </c>
      <c r="H14" s="5">
        <f t="shared" si="3"/>
        <v>63</v>
      </c>
      <c r="I14" s="2" t="s">
        <v>11</v>
      </c>
    </row>
    <row r="15" spans="1:9" ht="12.75">
      <c r="A15" s="3">
        <f t="shared" si="0"/>
        <v>4</v>
      </c>
      <c r="B15" s="4">
        <f t="shared" si="1"/>
        <v>39538</v>
      </c>
      <c r="C15" s="4">
        <f t="shared" si="2"/>
        <v>39544</v>
      </c>
      <c r="D15" s="5"/>
      <c r="E15" s="5">
        <v>5</v>
      </c>
      <c r="F15" s="5">
        <v>14</v>
      </c>
      <c r="G15" s="6">
        <v>23</v>
      </c>
      <c r="H15" s="5">
        <f t="shared" si="3"/>
        <v>42</v>
      </c>
      <c r="I15" s="2" t="s">
        <v>14</v>
      </c>
    </row>
    <row r="16" spans="1:9" ht="12.75">
      <c r="A16" s="3">
        <f t="shared" si="0"/>
        <v>3</v>
      </c>
      <c r="B16" s="4">
        <f t="shared" si="1"/>
        <v>39545</v>
      </c>
      <c r="C16" s="4">
        <f t="shared" si="2"/>
        <v>39551</v>
      </c>
      <c r="D16" s="5">
        <v>7</v>
      </c>
      <c r="E16" s="5">
        <v>10</v>
      </c>
      <c r="F16" s="5">
        <v>13</v>
      </c>
      <c r="G16" s="6">
        <v>30</v>
      </c>
      <c r="H16" s="5">
        <f t="shared" si="3"/>
        <v>60</v>
      </c>
      <c r="I16" s="2" t="s">
        <v>11</v>
      </c>
    </row>
    <row r="17" spans="1:9" ht="12.75">
      <c r="A17" s="3">
        <f>+A18+1</f>
        <v>2</v>
      </c>
      <c r="B17" s="4">
        <f>+B18-7</f>
        <v>39552</v>
      </c>
      <c r="C17" s="4">
        <f>+C18-7</f>
        <v>39558</v>
      </c>
      <c r="D17" s="5"/>
      <c r="E17" s="5">
        <v>10</v>
      </c>
      <c r="F17" s="5">
        <v>10</v>
      </c>
      <c r="G17" s="6">
        <v>18</v>
      </c>
      <c r="H17" s="5">
        <f t="shared" si="3"/>
        <v>38</v>
      </c>
      <c r="I17" s="2"/>
    </row>
    <row r="18" spans="1:8" ht="12.75">
      <c r="A18" s="3">
        <v>1</v>
      </c>
      <c r="B18" s="4">
        <f>+C18-6</f>
        <v>39559</v>
      </c>
      <c r="C18" s="4">
        <f>+C1</f>
        <v>39565</v>
      </c>
      <c r="D18" s="5"/>
      <c r="E18" s="5">
        <v>5</v>
      </c>
      <c r="F18" s="5">
        <v>8</v>
      </c>
      <c r="G18" s="6">
        <v>42.195</v>
      </c>
      <c r="H18" s="5">
        <f t="shared" si="3"/>
        <v>55.195</v>
      </c>
    </row>
    <row r="19" spans="7:8" ht="12.75">
      <c r="G19" s="8" t="s">
        <v>15</v>
      </c>
      <c r="H19" s="7">
        <f>SUM(H5:H18)</f>
        <v>602.195</v>
      </c>
    </row>
    <row r="20" spans="7:10" ht="12.75">
      <c r="G20" s="8" t="s">
        <v>16</v>
      </c>
      <c r="H20" s="7">
        <f>AVERAGE(H5:H18)</f>
        <v>43.01392857142857</v>
      </c>
      <c r="I20" s="10" t="s">
        <v>17</v>
      </c>
      <c r="J20" s="7">
        <f>AVERAGE(H9:H18)</f>
        <v>48.0195</v>
      </c>
    </row>
    <row r="21" ht="12.75">
      <c r="A21" s="23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31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32</v>
      </c>
    </row>
    <row r="31" ht="12.75">
      <c r="A31" t="s">
        <v>26</v>
      </c>
    </row>
    <row r="32" ht="12.75">
      <c r="A32" t="s">
        <v>27</v>
      </c>
    </row>
  </sheetData>
  <mergeCells count="1">
    <mergeCell ref="D4:G4"/>
  </mergeCells>
  <printOptions/>
  <pageMargins left="0.75" right="0.75" top="1" bottom="1" header="0.4921259845" footer="0.4921259845"/>
  <pageSetup fitToHeight="1" fitToWidth="1" horizontalDpi="360" verticalDpi="36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workbookViewId="0" topLeftCell="A1">
      <selection activeCell="A28" sqref="A28"/>
    </sheetView>
  </sheetViews>
  <sheetFormatPr defaultColWidth="11.421875" defaultRowHeight="12.75"/>
  <cols>
    <col min="1" max="1" width="6.421875" style="0" customWidth="1"/>
    <col min="2" max="3" width="6.140625" style="0" bestFit="1" customWidth="1"/>
    <col min="4" max="4" width="6.28125" style="0" bestFit="1" customWidth="1"/>
    <col min="5" max="8" width="7.7109375" style="0" customWidth="1"/>
    <col min="10" max="10" width="32.00390625" style="0" bestFit="1" customWidth="1"/>
  </cols>
  <sheetData>
    <row r="1" ht="12.75">
      <c r="I1" s="36"/>
    </row>
    <row r="2" spans="1:9" ht="13.5" thickBot="1">
      <c r="A2" s="18" t="s">
        <v>1</v>
      </c>
      <c r="B2" s="18" t="s">
        <v>2</v>
      </c>
      <c r="C2" s="18" t="s">
        <v>3</v>
      </c>
      <c r="D2" s="18"/>
      <c r="E2" s="48" t="s">
        <v>4</v>
      </c>
      <c r="F2" s="48"/>
      <c r="G2" s="48"/>
      <c r="H2" s="49"/>
      <c r="I2" s="39" t="s">
        <v>5</v>
      </c>
    </row>
    <row r="3" spans="1:12" ht="19.5" customHeight="1">
      <c r="A3" s="50">
        <v>12</v>
      </c>
      <c r="B3" s="51">
        <f>+B5-7</f>
        <v>39482</v>
      </c>
      <c r="C3" s="52">
        <f>+C5-7</f>
        <v>39488</v>
      </c>
      <c r="D3" s="21" t="s">
        <v>7</v>
      </c>
      <c r="E3" s="19">
        <f>+'schedule K'!D7</f>
        <v>0</v>
      </c>
      <c r="F3" s="14">
        <f>+'schedule K'!E7</f>
        <v>7</v>
      </c>
      <c r="G3" s="14">
        <f>+'schedule K'!F7</f>
        <v>10</v>
      </c>
      <c r="H3" s="14">
        <f>+'schedule K'!G7</f>
        <v>14</v>
      </c>
      <c r="I3" s="38">
        <f>+'schedule K'!H7</f>
        <v>31</v>
      </c>
      <c r="L3" s="35"/>
    </row>
    <row r="4" spans="1:12" ht="30" customHeight="1" thickBot="1">
      <c r="A4" s="42"/>
      <c r="B4" s="44"/>
      <c r="C4" s="46"/>
      <c r="D4" s="22" t="s">
        <v>28</v>
      </c>
      <c r="E4" s="20"/>
      <c r="F4" s="15"/>
      <c r="G4" s="15"/>
      <c r="H4" s="15"/>
      <c r="I4" s="16"/>
      <c r="L4" s="35"/>
    </row>
    <row r="5" spans="1:12" ht="19.5" customHeight="1">
      <c r="A5" s="42">
        <v>11</v>
      </c>
      <c r="B5" s="44">
        <f>+B7-7</f>
        <v>39489</v>
      </c>
      <c r="C5" s="46">
        <f>+C7-7</f>
        <v>39495</v>
      </c>
      <c r="D5" s="21" t="s">
        <v>7</v>
      </c>
      <c r="E5" s="14">
        <f>+'schedule K'!D8</f>
        <v>0</v>
      </c>
      <c r="F5" s="14">
        <f>+'schedule K'!E8</f>
        <v>5</v>
      </c>
      <c r="G5" s="14">
        <f>+'schedule K'!F8</f>
        <v>10</v>
      </c>
      <c r="H5" s="14">
        <f>+'schedule K'!G8</f>
        <v>20</v>
      </c>
      <c r="I5" s="17">
        <f>+'schedule K'!H8</f>
        <v>35</v>
      </c>
      <c r="J5" s="2" t="str">
        <f>+'schedule K'!I8</f>
        <v>Long run speed 6:45-7:00 min/K</v>
      </c>
      <c r="L5" s="35"/>
    </row>
    <row r="6" spans="1:12" ht="30" customHeight="1" thickBot="1">
      <c r="A6" s="42"/>
      <c r="B6" s="44"/>
      <c r="C6" s="46"/>
      <c r="D6" s="22" t="s">
        <v>28</v>
      </c>
      <c r="E6" s="15"/>
      <c r="F6" s="15"/>
      <c r="G6" s="15"/>
      <c r="H6" s="15"/>
      <c r="I6" s="16"/>
      <c r="J6" s="2"/>
      <c r="L6" s="35"/>
    </row>
    <row r="7" spans="1:12" ht="19.5" customHeight="1">
      <c r="A7" s="42">
        <v>10</v>
      </c>
      <c r="B7" s="44">
        <f>+B9-7</f>
        <v>39496</v>
      </c>
      <c r="C7" s="46">
        <f>+C9-7</f>
        <v>39502</v>
      </c>
      <c r="D7" s="21" t="s">
        <v>7</v>
      </c>
      <c r="E7" s="14">
        <f>+'schedule K'!D9</f>
        <v>5</v>
      </c>
      <c r="F7" s="14">
        <f>+'schedule K'!E9</f>
        <v>9</v>
      </c>
      <c r="G7" s="14">
        <f>+'schedule K'!F9</f>
        <v>12</v>
      </c>
      <c r="H7" s="14">
        <f>+'schedule K'!G9</f>
        <v>15</v>
      </c>
      <c r="I7" s="17">
        <f>+'schedule K'!H9</f>
        <v>41</v>
      </c>
      <c r="J7" s="2"/>
      <c r="L7" s="35"/>
    </row>
    <row r="8" spans="1:12" ht="30" customHeight="1" thickBot="1">
      <c r="A8" s="42"/>
      <c r="B8" s="44"/>
      <c r="C8" s="46"/>
      <c r="D8" s="22" t="s">
        <v>28</v>
      </c>
      <c r="E8" s="15"/>
      <c r="F8" s="15"/>
      <c r="G8" s="15"/>
      <c r="H8" s="15"/>
      <c r="I8" s="16"/>
      <c r="J8" s="2"/>
      <c r="L8" s="35"/>
    </row>
    <row r="9" spans="1:12" ht="19.5" customHeight="1">
      <c r="A9" s="42">
        <v>9</v>
      </c>
      <c r="B9" s="44">
        <f>+B11-7</f>
        <v>39503</v>
      </c>
      <c r="C9" s="46">
        <f>+C11-7</f>
        <v>39509</v>
      </c>
      <c r="D9" s="21" t="s">
        <v>7</v>
      </c>
      <c r="E9" s="14">
        <f>+'schedule K'!D10</f>
        <v>0</v>
      </c>
      <c r="F9" s="14">
        <f>+'schedule K'!E10</f>
        <v>7</v>
      </c>
      <c r="G9" s="14">
        <f>+'schedule K'!F10</f>
        <v>10</v>
      </c>
      <c r="H9" s="14">
        <f>+'schedule K'!G10</f>
        <v>25</v>
      </c>
      <c r="I9" s="17">
        <f>+'schedule K'!H10</f>
        <v>42</v>
      </c>
      <c r="J9" s="2" t="str">
        <f>+'schedule K'!I10</f>
        <v>Long run speed 6:45-7:00 min/K</v>
      </c>
      <c r="L9" s="35"/>
    </row>
    <row r="10" spans="1:12" ht="30" customHeight="1" thickBot="1">
      <c r="A10" s="42"/>
      <c r="B10" s="44"/>
      <c r="C10" s="46"/>
      <c r="D10" s="22" t="s">
        <v>28</v>
      </c>
      <c r="E10" s="15"/>
      <c r="F10" s="15"/>
      <c r="G10" s="15"/>
      <c r="H10" s="15"/>
      <c r="I10" s="16"/>
      <c r="J10" s="2"/>
      <c r="L10" s="35"/>
    </row>
    <row r="11" spans="1:12" ht="19.5" customHeight="1">
      <c r="A11" s="42">
        <v>8</v>
      </c>
      <c r="B11" s="44">
        <f>+B13-7</f>
        <v>39510</v>
      </c>
      <c r="C11" s="46">
        <f>+C13-7</f>
        <v>39516</v>
      </c>
      <c r="D11" s="21" t="s">
        <v>7</v>
      </c>
      <c r="E11" s="14">
        <f>+'schedule K'!D11</f>
        <v>5</v>
      </c>
      <c r="F11" s="14">
        <f>+'schedule K'!E11</f>
        <v>9</v>
      </c>
      <c r="G11" s="14">
        <f>+'schedule K'!F11</f>
        <v>12</v>
      </c>
      <c r="H11" s="14">
        <f>+'schedule K'!G11</f>
        <v>17</v>
      </c>
      <c r="I11" s="17">
        <f>+'schedule K'!H11</f>
        <v>43</v>
      </c>
      <c r="J11" s="2" t="str">
        <f>+'schedule K'!I11</f>
        <v>2x3K in 6:00 min/K</v>
      </c>
      <c r="L11" s="35"/>
    </row>
    <row r="12" spans="1:12" ht="30" customHeight="1" thickBot="1">
      <c r="A12" s="42"/>
      <c r="B12" s="44"/>
      <c r="C12" s="46"/>
      <c r="D12" s="22" t="s">
        <v>28</v>
      </c>
      <c r="E12" s="15"/>
      <c r="F12" s="15"/>
      <c r="G12" s="15"/>
      <c r="H12" s="15"/>
      <c r="I12" s="16"/>
      <c r="J12" s="2"/>
      <c r="L12" s="35"/>
    </row>
    <row r="13" spans="1:12" ht="19.5" customHeight="1">
      <c r="A13" s="42">
        <v>7</v>
      </c>
      <c r="B13" s="44">
        <f>+B15-7</f>
        <v>39517</v>
      </c>
      <c r="C13" s="46">
        <f>+C15-7</f>
        <v>39523</v>
      </c>
      <c r="D13" s="21" t="s">
        <v>7</v>
      </c>
      <c r="E13" s="14">
        <f>+'schedule K'!D12</f>
        <v>0</v>
      </c>
      <c r="F13" s="14">
        <f>+'schedule K'!E12</f>
        <v>7</v>
      </c>
      <c r="G13" s="14">
        <f>+'schedule K'!F12</f>
        <v>12</v>
      </c>
      <c r="H13" s="14">
        <f>+'schedule K'!G12</f>
        <v>28</v>
      </c>
      <c r="I13" s="17">
        <f>+'schedule K'!H12</f>
        <v>47</v>
      </c>
      <c r="J13" s="2" t="str">
        <f>+'schedule K'!I12</f>
        <v>Long run speed 6:45-7:00 min/K</v>
      </c>
      <c r="L13" s="35"/>
    </row>
    <row r="14" spans="1:12" ht="30" customHeight="1" thickBot="1">
      <c r="A14" s="42"/>
      <c r="B14" s="44"/>
      <c r="C14" s="46"/>
      <c r="D14" s="22" t="s">
        <v>28</v>
      </c>
      <c r="E14" s="15"/>
      <c r="F14" s="15"/>
      <c r="G14" s="15"/>
      <c r="H14" s="15"/>
      <c r="I14" s="16"/>
      <c r="J14" s="2"/>
      <c r="L14" s="35"/>
    </row>
    <row r="15" spans="1:12" ht="19.5" customHeight="1">
      <c r="A15" s="42">
        <v>6</v>
      </c>
      <c r="B15" s="44">
        <f>+B17-7</f>
        <v>39524</v>
      </c>
      <c r="C15" s="46">
        <f>+C17-7</f>
        <v>39530</v>
      </c>
      <c r="D15" s="21" t="s">
        <v>7</v>
      </c>
      <c r="E15" s="14">
        <f>+'schedule K'!D13</f>
        <v>7</v>
      </c>
      <c r="F15" s="14">
        <f>+'schedule K'!E13</f>
        <v>10</v>
      </c>
      <c r="G15" s="14">
        <f>+'schedule K'!F13</f>
        <v>14</v>
      </c>
      <c r="H15" s="14">
        <f>+'schedule K'!G13</f>
        <v>18</v>
      </c>
      <c r="I15" s="17">
        <f>+'schedule K'!H13</f>
        <v>49</v>
      </c>
      <c r="J15" s="2" t="str">
        <f>+'schedule K'!I13</f>
        <v>3x3K in 6:00 min/K</v>
      </c>
      <c r="L15" s="35"/>
    </row>
    <row r="16" spans="1:12" ht="30" customHeight="1" thickBot="1">
      <c r="A16" s="42"/>
      <c r="B16" s="44"/>
      <c r="C16" s="46"/>
      <c r="D16" s="22" t="s">
        <v>28</v>
      </c>
      <c r="E16" s="15"/>
      <c r="F16" s="15"/>
      <c r="G16" s="15"/>
      <c r="H16" s="15"/>
      <c r="I16" s="16"/>
      <c r="J16" s="2"/>
      <c r="L16" s="35"/>
    </row>
    <row r="17" spans="1:12" ht="19.5" customHeight="1">
      <c r="A17" s="42">
        <v>5</v>
      </c>
      <c r="B17" s="44">
        <f>+B19-7</f>
        <v>39531</v>
      </c>
      <c r="C17" s="46">
        <f>+C19-7</f>
        <v>39537</v>
      </c>
      <c r="D17" s="21" t="s">
        <v>7</v>
      </c>
      <c r="E17" s="14">
        <f>+'schedule K'!D14</f>
        <v>7</v>
      </c>
      <c r="F17" s="14">
        <f>+'schedule K'!E14</f>
        <v>10</v>
      </c>
      <c r="G17" s="14">
        <f>+'schedule K'!F14</f>
        <v>14</v>
      </c>
      <c r="H17" s="14">
        <f>+'schedule K'!G14</f>
        <v>32</v>
      </c>
      <c r="I17" s="17">
        <f>+'schedule K'!H14</f>
        <v>63</v>
      </c>
      <c r="J17" s="2" t="str">
        <f>+'schedule K'!I14</f>
        <v>Long run speed 6:45-7:00 min/K</v>
      </c>
      <c r="L17" s="35"/>
    </row>
    <row r="18" spans="1:12" ht="30" customHeight="1" thickBot="1">
      <c r="A18" s="42"/>
      <c r="B18" s="44"/>
      <c r="C18" s="46"/>
      <c r="D18" s="22" t="s">
        <v>28</v>
      </c>
      <c r="E18" s="15"/>
      <c r="F18" s="15"/>
      <c r="G18" s="15"/>
      <c r="H18" s="15"/>
      <c r="I18" s="16"/>
      <c r="J18" s="2"/>
      <c r="L18" s="35"/>
    </row>
    <row r="19" spans="1:12" ht="19.5" customHeight="1">
      <c r="A19" s="42">
        <v>4</v>
      </c>
      <c r="B19" s="44">
        <f>+B21-7</f>
        <v>39538</v>
      </c>
      <c r="C19" s="46">
        <f>+C21-7</f>
        <v>39544</v>
      </c>
      <c r="D19" s="21" t="s">
        <v>7</v>
      </c>
      <c r="E19" s="14">
        <f>+'schedule K'!D15</f>
        <v>0</v>
      </c>
      <c r="F19" s="14">
        <f>+'schedule K'!E15</f>
        <v>5</v>
      </c>
      <c r="G19" s="14">
        <f>+'schedule K'!F15</f>
        <v>14</v>
      </c>
      <c r="H19" s="14">
        <f>+'schedule K'!G15</f>
        <v>23</v>
      </c>
      <c r="I19" s="17">
        <f>+'schedule K'!H15</f>
        <v>42</v>
      </c>
      <c r="J19" s="2" t="str">
        <f>+'schedule K'!I15</f>
        <v>3x4K in 6:00 min/K</v>
      </c>
      <c r="L19" s="35"/>
    </row>
    <row r="20" spans="1:12" ht="30" customHeight="1" thickBot="1">
      <c r="A20" s="42"/>
      <c r="B20" s="44"/>
      <c r="C20" s="46"/>
      <c r="D20" s="22" t="s">
        <v>28</v>
      </c>
      <c r="E20" s="15"/>
      <c r="F20" s="15"/>
      <c r="G20" s="15"/>
      <c r="H20" s="15"/>
      <c r="I20" s="16"/>
      <c r="J20" s="2"/>
      <c r="L20" s="35"/>
    </row>
    <row r="21" spans="1:12" ht="19.5" customHeight="1">
      <c r="A21" s="42">
        <v>3</v>
      </c>
      <c r="B21" s="44">
        <f>+B23-7</f>
        <v>39545</v>
      </c>
      <c r="C21" s="46">
        <f>+C23-7</f>
        <v>39551</v>
      </c>
      <c r="D21" s="21" t="s">
        <v>7</v>
      </c>
      <c r="E21" s="14">
        <f>+'schedule K'!D16</f>
        <v>7</v>
      </c>
      <c r="F21" s="14">
        <f>+'schedule K'!E16</f>
        <v>10</v>
      </c>
      <c r="G21" s="14">
        <f>+'schedule K'!F16</f>
        <v>13</v>
      </c>
      <c r="H21" s="14">
        <f>+'schedule K'!G16</f>
        <v>30</v>
      </c>
      <c r="I21" s="17">
        <f>+'schedule K'!H16</f>
        <v>60</v>
      </c>
      <c r="J21" s="2" t="str">
        <f>+'schedule K'!I16</f>
        <v>Long run speed 6:45-7:00 min/K</v>
      </c>
      <c r="L21" s="35"/>
    </row>
    <row r="22" spans="1:12" ht="30" customHeight="1" thickBot="1">
      <c r="A22" s="42"/>
      <c r="B22" s="44"/>
      <c r="C22" s="46"/>
      <c r="D22" s="22" t="s">
        <v>28</v>
      </c>
      <c r="E22" s="15"/>
      <c r="F22" s="15"/>
      <c r="G22" s="15"/>
      <c r="H22" s="15"/>
      <c r="I22" s="16"/>
      <c r="J22" s="2"/>
      <c r="L22" s="35"/>
    </row>
    <row r="23" spans="1:12" ht="19.5" customHeight="1">
      <c r="A23" s="42">
        <v>2</v>
      </c>
      <c r="B23" s="44">
        <f>+B25-7</f>
        <v>39552</v>
      </c>
      <c r="C23" s="46">
        <f>+C25-7</f>
        <v>39558</v>
      </c>
      <c r="D23" s="21" t="s">
        <v>7</v>
      </c>
      <c r="E23" s="14">
        <f>+'schedule K'!D17</f>
        <v>0</v>
      </c>
      <c r="F23" s="14">
        <f>+'schedule K'!E17</f>
        <v>10</v>
      </c>
      <c r="G23" s="14">
        <f>+'schedule K'!F17</f>
        <v>10</v>
      </c>
      <c r="H23" s="14">
        <f>+'schedule K'!G17</f>
        <v>18</v>
      </c>
      <c r="I23" s="17">
        <f>+'schedule K'!H17</f>
        <v>38</v>
      </c>
      <c r="J23" s="2"/>
      <c r="L23" s="35"/>
    </row>
    <row r="24" spans="1:12" ht="30" customHeight="1" thickBot="1">
      <c r="A24" s="42"/>
      <c r="B24" s="44"/>
      <c r="C24" s="46"/>
      <c r="D24" s="22" t="s">
        <v>28</v>
      </c>
      <c r="E24" s="15"/>
      <c r="F24" s="15"/>
      <c r="G24" s="15"/>
      <c r="H24" s="15"/>
      <c r="I24" s="16"/>
      <c r="J24" s="2"/>
      <c r="L24" s="35"/>
    </row>
    <row r="25" spans="1:12" ht="19.5" customHeight="1">
      <c r="A25" s="42">
        <v>1</v>
      </c>
      <c r="B25" s="44">
        <f>+C25-6</f>
        <v>39559</v>
      </c>
      <c r="C25" s="46">
        <f>+'schedule K'!C1</f>
        <v>39565</v>
      </c>
      <c r="D25" s="21" t="s">
        <v>7</v>
      </c>
      <c r="E25" s="14">
        <f>+'schedule K'!D18</f>
        <v>0</v>
      </c>
      <c r="F25" s="14">
        <f>+'schedule K'!E18</f>
        <v>5</v>
      </c>
      <c r="G25" s="14">
        <f>+'schedule K'!F18</f>
        <v>8</v>
      </c>
      <c r="H25" s="14">
        <f>+'schedule K'!G18</f>
        <v>42.195</v>
      </c>
      <c r="I25" s="17">
        <f>+'schedule K'!H18</f>
        <v>55.195</v>
      </c>
      <c r="L25" s="35"/>
    </row>
    <row r="26" spans="1:12" ht="30" customHeight="1" thickBot="1">
      <c r="A26" s="43"/>
      <c r="B26" s="45"/>
      <c r="C26" s="47"/>
      <c r="D26" s="22" t="s">
        <v>28</v>
      </c>
      <c r="E26" s="15"/>
      <c r="F26" s="15"/>
      <c r="G26" s="15"/>
      <c r="H26" s="15"/>
      <c r="I26" s="16"/>
      <c r="L26" s="35"/>
    </row>
    <row r="27" spans="8:9" ht="12.75">
      <c r="H27" s="8" t="s">
        <v>30</v>
      </c>
      <c r="I27" s="7">
        <f>+I25+I23+I21+I19+I17+I15+I13+I11+I9+I7+I5+I3</f>
        <v>546.1949999999999</v>
      </c>
    </row>
    <row r="28" spans="8:9" ht="12.75">
      <c r="H28" s="8" t="s">
        <v>29</v>
      </c>
      <c r="I28" s="7">
        <f>AVERAGE(I3,I5,I7,I9,I11,I13,I15,I17,I19,I21,I23,I25)</f>
        <v>45.51625000000001</v>
      </c>
    </row>
    <row r="29" spans="8:9" ht="12.75">
      <c r="H29" s="8"/>
      <c r="I29" s="13"/>
    </row>
    <row r="30" ht="12.75">
      <c r="A30" s="23"/>
    </row>
  </sheetData>
  <mergeCells count="37">
    <mergeCell ref="E2:H2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5:A16"/>
    <mergeCell ref="B15:B16"/>
    <mergeCell ref="C15:C16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8.28125" style="0" customWidth="1"/>
    <col min="5" max="5" width="3.8515625" style="0" bestFit="1" customWidth="1"/>
    <col min="6" max="6" width="4.57421875" style="0" bestFit="1" customWidth="1"/>
  </cols>
  <sheetData>
    <row r="1" spans="1:6" ht="12.75">
      <c r="A1">
        <v>1</v>
      </c>
      <c r="B1" s="1">
        <v>0.004861111111111111</v>
      </c>
      <c r="C1" s="9">
        <f>+B1</f>
        <v>0.004861111111111111</v>
      </c>
      <c r="E1" s="31">
        <v>5</v>
      </c>
      <c r="F1" s="33">
        <f>+C5</f>
        <v>0.022453703703703705</v>
      </c>
    </row>
    <row r="2" spans="1:6" ht="12.75">
      <c r="A2">
        <v>2</v>
      </c>
      <c r="B2" s="1">
        <v>0.004513888888888889</v>
      </c>
      <c r="C2" s="9">
        <f>+C1+B2</f>
        <v>0.009375000000000001</v>
      </c>
      <c r="E2" s="31">
        <v>10</v>
      </c>
      <c r="F2" s="33">
        <f>+C10</f>
        <v>0.04386574074074075</v>
      </c>
    </row>
    <row r="3" spans="1:6" ht="12.75">
      <c r="A3">
        <v>3</v>
      </c>
      <c r="B3" s="1">
        <v>0.004398148148148148</v>
      </c>
      <c r="C3" s="9">
        <f aca="true" t="shared" si="0" ref="C3:C44">+C2+B3</f>
        <v>0.013773148148148149</v>
      </c>
      <c r="E3" s="31">
        <v>15</v>
      </c>
      <c r="F3" s="33">
        <f>+C15</f>
        <v>0.06527777777777778</v>
      </c>
    </row>
    <row r="4" spans="1:6" ht="13.5" thickBot="1">
      <c r="A4">
        <v>4</v>
      </c>
      <c r="B4" s="1">
        <v>0.004398148148148148</v>
      </c>
      <c r="C4" s="9">
        <f t="shared" si="0"/>
        <v>0.018171296296296297</v>
      </c>
      <c r="E4" s="31">
        <v>20</v>
      </c>
      <c r="F4" s="33">
        <f>+C20</f>
        <v>0.08668981481481479</v>
      </c>
    </row>
    <row r="5" spans="1:6" ht="13.5" thickBot="1">
      <c r="A5" s="29">
        <v>5</v>
      </c>
      <c r="B5" s="25">
        <v>0.0042824074074074075</v>
      </c>
      <c r="C5" s="26">
        <f t="shared" si="0"/>
        <v>0.022453703703703705</v>
      </c>
      <c r="E5" s="32" t="s">
        <v>0</v>
      </c>
      <c r="F5" s="34">
        <f>+C22</f>
        <v>0.09138975694444441</v>
      </c>
    </row>
    <row r="6" spans="1:6" ht="12.75">
      <c r="A6">
        <v>6</v>
      </c>
      <c r="B6" s="1">
        <v>0.0042824074074074075</v>
      </c>
      <c r="C6" s="9">
        <f t="shared" si="0"/>
        <v>0.026736111111111113</v>
      </c>
      <c r="E6" s="31">
        <v>25</v>
      </c>
      <c r="F6" s="33">
        <f>+C26</f>
        <v>0.1081018518518518</v>
      </c>
    </row>
    <row r="7" spans="1:6" ht="12.75">
      <c r="A7">
        <v>7</v>
      </c>
      <c r="B7" s="1">
        <v>0.0042824074074074075</v>
      </c>
      <c r="C7" s="9">
        <f t="shared" si="0"/>
        <v>0.03101851851851852</v>
      </c>
      <c r="E7" s="31">
        <v>30</v>
      </c>
      <c r="F7" s="33">
        <f>+C31</f>
        <v>0.12980324074074068</v>
      </c>
    </row>
    <row r="8" spans="1:6" ht="12.75">
      <c r="A8">
        <v>8</v>
      </c>
      <c r="B8" s="1">
        <v>0.0042824074074074075</v>
      </c>
      <c r="C8" s="9">
        <f t="shared" si="0"/>
        <v>0.03530092592592593</v>
      </c>
      <c r="E8" s="31">
        <v>35</v>
      </c>
      <c r="F8" s="33">
        <f>+C36</f>
        <v>0.15179398148148143</v>
      </c>
    </row>
    <row r="9" spans="1:6" ht="13.5" thickBot="1">
      <c r="A9">
        <v>9</v>
      </c>
      <c r="B9" s="1">
        <v>0.0042824074074074075</v>
      </c>
      <c r="C9" s="9">
        <f t="shared" si="0"/>
        <v>0.03958333333333334</v>
      </c>
      <c r="E9" s="31">
        <v>40</v>
      </c>
      <c r="F9" s="33">
        <f>+C41</f>
        <v>0.17424768518518519</v>
      </c>
    </row>
    <row r="10" spans="1:3" ht="13.5" thickBot="1">
      <c r="A10" s="29">
        <v>10</v>
      </c>
      <c r="B10" s="25">
        <v>0.0042824074074074075</v>
      </c>
      <c r="C10" s="26">
        <f t="shared" si="0"/>
        <v>0.04386574074074075</v>
      </c>
    </row>
    <row r="11" spans="1:3" ht="12.75">
      <c r="A11">
        <v>11</v>
      </c>
      <c r="B11" s="1">
        <v>0.0042824074074074075</v>
      </c>
      <c r="C11" s="9">
        <f t="shared" si="0"/>
        <v>0.048148148148148155</v>
      </c>
    </row>
    <row r="12" spans="1:3" ht="12.75">
      <c r="A12">
        <v>12</v>
      </c>
      <c r="B12" s="1">
        <v>0.0042824074074074075</v>
      </c>
      <c r="C12" s="9">
        <f t="shared" si="0"/>
        <v>0.052430555555555564</v>
      </c>
    </row>
    <row r="13" spans="1:3" ht="12.75">
      <c r="A13">
        <v>13</v>
      </c>
      <c r="B13" s="1">
        <v>0.0042824074074074075</v>
      </c>
      <c r="C13" s="9">
        <f t="shared" si="0"/>
        <v>0.05671296296296297</v>
      </c>
    </row>
    <row r="14" spans="1:3" ht="13.5" thickBot="1">
      <c r="A14">
        <v>14</v>
      </c>
      <c r="B14" s="1">
        <v>0.0042824074074074075</v>
      </c>
      <c r="C14" s="9">
        <f t="shared" si="0"/>
        <v>0.06099537037037038</v>
      </c>
    </row>
    <row r="15" spans="1:3" ht="13.5" thickBot="1">
      <c r="A15" s="29">
        <v>15</v>
      </c>
      <c r="B15" s="25">
        <v>0.0042824074074074075</v>
      </c>
      <c r="C15" s="26">
        <f t="shared" si="0"/>
        <v>0.06527777777777778</v>
      </c>
    </row>
    <row r="16" spans="1:3" ht="12.75">
      <c r="A16">
        <v>16</v>
      </c>
      <c r="B16" s="1">
        <v>0.0042824074074074075</v>
      </c>
      <c r="C16" s="9">
        <f t="shared" si="0"/>
        <v>0.06956018518518518</v>
      </c>
    </row>
    <row r="17" spans="1:3" ht="12.75">
      <c r="A17">
        <v>17</v>
      </c>
      <c r="B17" s="1">
        <v>0.0042824074074074075</v>
      </c>
      <c r="C17" s="9">
        <f t="shared" si="0"/>
        <v>0.07384259259259258</v>
      </c>
    </row>
    <row r="18" spans="1:3" ht="12.75">
      <c r="A18">
        <v>18</v>
      </c>
      <c r="B18" s="1">
        <v>0.0042824074074074075</v>
      </c>
      <c r="C18" s="9">
        <f t="shared" si="0"/>
        <v>0.07812499999999999</v>
      </c>
    </row>
    <row r="19" spans="1:3" ht="13.5" thickBot="1">
      <c r="A19">
        <v>19</v>
      </c>
      <c r="B19" s="1">
        <v>0.0042824074074074075</v>
      </c>
      <c r="C19" s="9">
        <f t="shared" si="0"/>
        <v>0.08240740740740739</v>
      </c>
    </row>
    <row r="20" spans="1:3" ht="13.5" thickBot="1">
      <c r="A20" s="29">
        <v>20</v>
      </c>
      <c r="B20" s="25">
        <v>0.0042824074074074075</v>
      </c>
      <c r="C20" s="26">
        <f t="shared" si="0"/>
        <v>0.08668981481481479</v>
      </c>
    </row>
    <row r="21" spans="1:3" ht="13.5" thickBot="1">
      <c r="A21">
        <v>21</v>
      </c>
      <c r="B21" s="1">
        <v>0.0042824074074074075</v>
      </c>
      <c r="C21" s="9">
        <f t="shared" si="0"/>
        <v>0.09097222222222219</v>
      </c>
    </row>
    <row r="22" spans="1:3" ht="13.5" thickBot="1">
      <c r="A22" s="30" t="s">
        <v>0</v>
      </c>
      <c r="B22" s="27">
        <v>0.0042824074074074075</v>
      </c>
      <c r="C22" s="28">
        <f>+C21+B21*0.0975</f>
        <v>0.09138975694444441</v>
      </c>
    </row>
    <row r="23" spans="1:3" ht="12.75">
      <c r="A23">
        <v>22</v>
      </c>
      <c r="B23" s="1">
        <v>0.0042824074074074075</v>
      </c>
      <c r="C23" s="9">
        <f>+C21+B23</f>
        <v>0.09525462962962959</v>
      </c>
    </row>
    <row r="24" spans="1:3" ht="12.75">
      <c r="A24">
        <v>23</v>
      </c>
      <c r="B24" s="1">
        <v>0.0042824074074074075</v>
      </c>
      <c r="C24" s="9">
        <f t="shared" si="0"/>
        <v>0.099537037037037</v>
      </c>
    </row>
    <row r="25" spans="1:3" ht="13.5" thickBot="1">
      <c r="A25">
        <v>24</v>
      </c>
      <c r="B25" s="1">
        <v>0.0042824074074074075</v>
      </c>
      <c r="C25" s="9">
        <f t="shared" si="0"/>
        <v>0.1038194444444444</v>
      </c>
    </row>
    <row r="26" spans="1:3" ht="13.5" thickBot="1">
      <c r="A26" s="29">
        <v>25</v>
      </c>
      <c r="B26" s="25">
        <v>0.0042824074074074075</v>
      </c>
      <c r="C26" s="26">
        <f t="shared" si="0"/>
        <v>0.1081018518518518</v>
      </c>
    </row>
    <row r="27" spans="1:3" ht="12.75">
      <c r="A27">
        <v>26</v>
      </c>
      <c r="B27" s="1">
        <v>0.0042824074074074075</v>
      </c>
      <c r="C27" s="9">
        <f t="shared" si="0"/>
        <v>0.1123842592592592</v>
      </c>
    </row>
    <row r="28" spans="1:3" ht="12.75">
      <c r="A28">
        <v>27</v>
      </c>
      <c r="B28" s="1">
        <v>0.004340277777777778</v>
      </c>
      <c r="C28" s="9">
        <f t="shared" si="0"/>
        <v>0.11672453703703697</v>
      </c>
    </row>
    <row r="29" spans="1:3" ht="12.75">
      <c r="A29">
        <v>28</v>
      </c>
      <c r="B29" s="1">
        <v>0.004340277777777778</v>
      </c>
      <c r="C29" s="9">
        <f t="shared" si="0"/>
        <v>0.12106481481481475</v>
      </c>
    </row>
    <row r="30" spans="1:3" ht="13.5" thickBot="1">
      <c r="A30">
        <v>29</v>
      </c>
      <c r="B30" s="1">
        <v>0.004340277777777778</v>
      </c>
      <c r="C30" s="9">
        <f t="shared" si="0"/>
        <v>0.12540509259259253</v>
      </c>
    </row>
    <row r="31" spans="1:3" ht="13.5" thickBot="1">
      <c r="A31" s="29">
        <v>30</v>
      </c>
      <c r="B31" s="25">
        <v>0.004398148148148148</v>
      </c>
      <c r="C31" s="26">
        <f t="shared" si="0"/>
        <v>0.12980324074074068</v>
      </c>
    </row>
    <row r="32" spans="1:3" ht="12.75">
      <c r="A32">
        <v>31</v>
      </c>
      <c r="B32" s="1">
        <v>0.004398148148148148</v>
      </c>
      <c r="C32" s="9">
        <f t="shared" si="0"/>
        <v>0.13420138888888883</v>
      </c>
    </row>
    <row r="33" spans="1:3" ht="12.75">
      <c r="A33">
        <v>32</v>
      </c>
      <c r="B33" s="1">
        <v>0.004398148148148148</v>
      </c>
      <c r="C33" s="9">
        <f t="shared" si="0"/>
        <v>0.13859953703703698</v>
      </c>
    </row>
    <row r="34" spans="1:3" ht="12.75">
      <c r="A34">
        <v>33</v>
      </c>
      <c r="B34" s="1">
        <v>0.004398148148148148</v>
      </c>
      <c r="C34" s="9">
        <f t="shared" si="0"/>
        <v>0.14299768518518513</v>
      </c>
    </row>
    <row r="35" spans="1:3" ht="13.5" thickBot="1">
      <c r="A35">
        <v>34</v>
      </c>
      <c r="B35" s="1">
        <v>0.004398148148148148</v>
      </c>
      <c r="C35" s="9">
        <f t="shared" si="0"/>
        <v>0.14739583333333328</v>
      </c>
    </row>
    <row r="36" spans="1:3" ht="13.5" thickBot="1">
      <c r="A36" s="29">
        <v>35</v>
      </c>
      <c r="B36" s="25">
        <v>0.004398148148148148</v>
      </c>
      <c r="C36" s="26">
        <f t="shared" si="0"/>
        <v>0.15179398148148143</v>
      </c>
    </row>
    <row r="37" spans="1:3" ht="12.75">
      <c r="A37">
        <v>36</v>
      </c>
      <c r="B37" s="1">
        <v>0.004398148148148148</v>
      </c>
      <c r="C37" s="9">
        <f t="shared" si="0"/>
        <v>0.15619212962962958</v>
      </c>
    </row>
    <row r="38" spans="1:3" ht="12.75">
      <c r="A38">
        <v>37</v>
      </c>
      <c r="B38" s="1">
        <v>0.004513888888888889</v>
      </c>
      <c r="C38" s="9">
        <f t="shared" si="0"/>
        <v>0.16070601851851848</v>
      </c>
    </row>
    <row r="39" spans="1:3" ht="12.75">
      <c r="A39">
        <v>38</v>
      </c>
      <c r="B39" s="1">
        <v>0.004513888888888889</v>
      </c>
      <c r="C39" s="9">
        <f t="shared" si="0"/>
        <v>0.16521990740740738</v>
      </c>
    </row>
    <row r="40" spans="1:3" ht="13.5" thickBot="1">
      <c r="A40">
        <v>39</v>
      </c>
      <c r="B40" s="1">
        <v>0.004513888888888889</v>
      </c>
      <c r="C40" s="9">
        <f t="shared" si="0"/>
        <v>0.16973379629629629</v>
      </c>
    </row>
    <row r="41" spans="1:3" ht="13.5" thickBot="1">
      <c r="A41" s="29">
        <v>40</v>
      </c>
      <c r="B41" s="25">
        <v>0.004513888888888889</v>
      </c>
      <c r="C41" s="26">
        <f t="shared" si="0"/>
        <v>0.17424768518518519</v>
      </c>
    </row>
    <row r="42" spans="1:3" ht="12.75">
      <c r="A42">
        <v>41</v>
      </c>
      <c r="B42" s="1">
        <v>0.004513888888888889</v>
      </c>
      <c r="C42" s="9">
        <f t="shared" si="0"/>
        <v>0.1787615740740741</v>
      </c>
    </row>
    <row r="43" spans="1:3" ht="12.75">
      <c r="A43">
        <v>42</v>
      </c>
      <c r="B43" s="1">
        <v>0.004398148148148148</v>
      </c>
      <c r="C43" s="9">
        <f t="shared" si="0"/>
        <v>0.18315972222222224</v>
      </c>
    </row>
    <row r="44" spans="1:3" ht="12.75">
      <c r="A44" s="24">
        <v>42.195</v>
      </c>
      <c r="B44" s="1">
        <f>+B43*0.195</f>
        <v>0.000857638888888889</v>
      </c>
      <c r="C44" s="9">
        <f t="shared" si="0"/>
        <v>0.18401736111111114</v>
      </c>
    </row>
    <row r="45" ht="12.75">
      <c r="B45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www.uli-sauer.de</cp:lastModifiedBy>
  <cp:lastPrinted>2006-04-07T09:12:06Z</cp:lastPrinted>
  <dcterms:created xsi:type="dcterms:W3CDTF">2004-05-17T17:30:49Z</dcterms:created>
  <dcterms:modified xsi:type="dcterms:W3CDTF">2008-01-13T21:32:00Z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-652695340</vt:i4>
  </property>
  <property fmtid="{D5CDD505-2E9C-101B-9397-08002B2CF9AE}" pid="3" name="_EmailSubject">
    <vt:lpwstr>marathon_4-29.xls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