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240" yWindow="30" windowWidth="13290" windowHeight="8835" activeTab="0"/>
  </bookViews>
  <sheets>
    <sheet name="Eingabe" sheetId="1" r:id="rId1"/>
    <sheet name="Tabellen Zielzeit" sheetId="2" r:id="rId2"/>
    <sheet name="Tabellen Avg" sheetId="3" r:id="rId3"/>
  </sheets>
  <definedNames>
    <definedName name="avg_10k">'Tabellen Avg'!$A$10:$B$21</definedName>
    <definedName name="avg_10m">'Tabellen Avg'!$A$41:$D$59</definedName>
    <definedName name="avg_15k">'Tabellen Avg'!$A$23:$B$39</definedName>
    <definedName name="avg_5k">'Tabellen Avg'!$A$1:$B$7</definedName>
    <definedName name="avg_hm">'Tabellen Avg'!$A$61:$B$83</definedName>
    <definedName name="avg_mar">'Tabellen Avg'!$A$85:$D$130</definedName>
    <definedName name="_xlnm.Print_Area" localSheetId="0">'Eingabe'!$B$5:$AD$28</definedName>
    <definedName name="_xlnm.Print_Area" localSheetId="2">'Tabellen Avg'!$A$41:$D$59</definedName>
    <definedName name="_xlnm.Print_Area" localSheetId="1">'Tabellen Zielzeit'!$A$61:$B$83</definedName>
    <definedName name="eingabefrei">'Eingabe'!$C$26</definedName>
    <definedName name="laengefrei">'Tabellen Zielzeit'!$A$235</definedName>
    <definedName name="laengefrei1">'Tabellen Avg'!$A$235</definedName>
    <definedName name="zeittabelle">'Eingabe'!$B$5:$AD$28</definedName>
    <definedName name="ziel_10k">'Tabellen Zielzeit'!$A$10:$B$21</definedName>
    <definedName name="ziel_10m">'Tabellen Zielzeit'!$A$41:$D$59</definedName>
    <definedName name="ziel_15k">'Tabellen Zielzeit'!$A$23:$B$39</definedName>
    <definedName name="ziel_20k">'Tabellen Zielzeit'!$A$132:$B$153</definedName>
    <definedName name="ziel_5k">'Tabellen Zielzeit'!$A$1:$B$7</definedName>
    <definedName name="ziel_hm">'Tabellen Zielzeit'!$A$61:$B$83</definedName>
    <definedName name="ziel_mar">'Tabellen Zielzeit'!$A$85:$D$130</definedName>
  </definedNames>
  <calcPr fullCalcOnLoad="1"/>
</workbook>
</file>

<file path=xl/sharedStrings.xml><?xml version="1.0" encoding="utf-8"?>
<sst xmlns="http://schemas.openxmlformats.org/spreadsheetml/2006/main" count="85" uniqueCount="40">
  <si>
    <t>5km</t>
  </si>
  <si>
    <t>10km</t>
  </si>
  <si>
    <t>15km</t>
  </si>
  <si>
    <t>10 Meilen</t>
  </si>
  <si>
    <t>Halbmarathon</t>
  </si>
  <si>
    <t>Marathon</t>
  </si>
  <si>
    <t>Ich möchte diese</t>
  </si>
  <si>
    <t>min</t>
  </si>
  <si>
    <t>sec</t>
  </si>
  <si>
    <t>erreichen</t>
  </si>
  <si>
    <t>Gesamtzeit</t>
  </si>
  <si>
    <t>Ich möchte</t>
  </si>
  <si>
    <t>damit erreiche</t>
  </si>
  <si>
    <t>ich die Gesamt-</t>
  </si>
  <si>
    <t>zeit von</t>
  </si>
  <si>
    <t>Strecke</t>
  </si>
  <si>
    <t>/km</t>
  </si>
  <si>
    <t>/mile</t>
  </si>
  <si>
    <t>min:sec</t>
  </si>
  <si>
    <t>laufen</t>
  </si>
  <si>
    <t>Eingabefelder</t>
  </si>
  <si>
    <t>Ergebnisfelder</t>
  </si>
  <si>
    <t>Ermittlung der Durchschnittsgeschwindigkeit und Gesamtzeit für bestimmte Distanzen</t>
  </si>
  <si>
    <t>Eingabe in km:</t>
  </si>
  <si>
    <t>Zeit</t>
  </si>
  <si>
    <t>km</t>
  </si>
  <si>
    <t>miles</t>
  </si>
  <si>
    <t>HM</t>
  </si>
  <si>
    <t>min 1 / max 100</t>
  </si>
  <si>
    <t>http://www.laufen-in-witten.de/</t>
  </si>
  <si>
    <t>mailto: ulrich.sauer@gmx.de</t>
  </si>
  <si>
    <t>time</t>
  </si>
  <si>
    <t>h</t>
  </si>
  <si>
    <t>h :min:sec</t>
  </si>
  <si>
    <t>damit laufe ich durchschnittlich</t>
  </si>
  <si>
    <t>/h</t>
  </si>
  <si>
    <t>mile</t>
  </si>
  <si>
    <t>Letzte Änderung 10/2007, erstellt von</t>
  </si>
  <si>
    <t>durchschn.</t>
  </si>
  <si>
    <t>das entspricht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</si>
</sst>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0000"/>
    <numFmt numFmtId="175" formatCode="0.0"/>
    <numFmt numFmtId="176" formatCode="0;[Red]0"/>
    <numFmt numFmtId="177" formatCode="0\ \ \ "/>
    <numFmt numFmtId="178" formatCode="0.0\ \ \ "/>
    <numFmt numFmtId="179" formatCode="00"/>
  </numFmts>
  <fonts count="8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2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/>
    </xf>
    <xf numFmtId="45" fontId="2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 quotePrefix="1">
      <alignment horizontal="center"/>
    </xf>
    <xf numFmtId="0" fontId="1" fillId="3" borderId="0" xfId="0" applyFont="1" applyFill="1" applyBorder="1" applyAlignment="1" quotePrefix="1">
      <alignment horizontal="center"/>
    </xf>
    <xf numFmtId="0" fontId="1" fillId="3" borderId="0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1" xfId="0" applyFont="1" applyFill="1" applyBorder="1" applyAlignment="1" applyProtection="1">
      <alignment/>
      <protection locked="0"/>
    </xf>
    <xf numFmtId="175" fontId="2" fillId="5" borderId="1" xfId="0" applyNumberFormat="1" applyFont="1" applyFill="1" applyBorder="1" applyAlignment="1" applyProtection="1">
      <alignment horizontal="center"/>
      <protection locked="0"/>
    </xf>
    <xf numFmtId="1" fontId="2" fillId="5" borderId="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5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45" fontId="0" fillId="0" borderId="9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6" fontId="0" fillId="0" borderId="7" xfId="0" applyNumberFormat="1" applyBorder="1" applyAlignment="1">
      <alignment horizontal="center"/>
    </xf>
    <xf numFmtId="46" fontId="0" fillId="0" borderId="9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0" fillId="0" borderId="6" xfId="0" applyFill="1" applyBorder="1" applyAlignment="1">
      <alignment/>
    </xf>
    <xf numFmtId="2" fontId="0" fillId="0" borderId="6" xfId="0" applyNumberForma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46" fontId="1" fillId="0" borderId="7" xfId="0" applyNumberFormat="1" applyFont="1" applyBorder="1" applyAlignment="1">
      <alignment horizontal="center"/>
    </xf>
    <xf numFmtId="46" fontId="1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" xfId="0" applyNumberFormat="1" applyBorder="1" applyAlignment="1">
      <alignment/>
    </xf>
    <xf numFmtId="175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78" fontId="1" fillId="0" borderId="6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6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/>
    </xf>
    <xf numFmtId="0" fontId="2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0" borderId="0" xfId="18" applyFont="1" applyAlignment="1">
      <alignment horizontal="center"/>
    </xf>
    <xf numFmtId="175" fontId="2" fillId="4" borderId="1" xfId="0" applyNumberFormat="1" applyFont="1" applyFill="1" applyBorder="1" applyAlignment="1">
      <alignment horizontal="center"/>
    </xf>
    <xf numFmtId="0" fontId="6" fillId="0" borderId="0" xfId="18" applyFont="1" applyAlignment="1">
      <alignment horizontal="left"/>
    </xf>
    <xf numFmtId="46" fontId="2" fillId="4" borderId="13" xfId="0" applyNumberFormat="1" applyFont="1" applyFill="1" applyBorder="1" applyAlignment="1">
      <alignment horizontal="center"/>
    </xf>
    <xf numFmtId="46" fontId="2" fillId="4" borderId="14" xfId="0" applyNumberFormat="1" applyFont="1" applyFill="1" applyBorder="1" applyAlignment="1">
      <alignment horizontal="center"/>
    </xf>
    <xf numFmtId="46" fontId="2" fillId="4" borderId="15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8" xfId="0" applyFont="1" applyFill="1" applyBorder="1" applyAlignment="1" quotePrefix="1">
      <alignment horizontal="center"/>
    </xf>
    <xf numFmtId="0" fontId="1" fillId="3" borderId="9" xfId="0" applyFont="1" applyFill="1" applyBorder="1" applyAlignment="1" quotePrefix="1">
      <alignment horizontal="center"/>
    </xf>
    <xf numFmtId="179" fontId="2" fillId="5" borderId="1" xfId="0" applyNumberFormat="1" applyFont="1" applyFill="1" applyBorder="1" applyAlignment="1" applyProtection="1">
      <alignment/>
      <protection locked="0"/>
    </xf>
    <xf numFmtId="0" fontId="1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9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25.emf" /><Relationship Id="rId10" Type="http://schemas.openxmlformats.org/officeDocument/2006/relationships/image" Target="../media/image17.emf" /><Relationship Id="rId11" Type="http://schemas.openxmlformats.org/officeDocument/2006/relationships/image" Target="../media/image28.emf" /><Relationship Id="rId12" Type="http://schemas.openxmlformats.org/officeDocument/2006/relationships/image" Target="../media/image20.emf" /><Relationship Id="rId13" Type="http://schemas.openxmlformats.org/officeDocument/2006/relationships/image" Target="../media/image23.emf" /><Relationship Id="rId1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7.emf" /><Relationship Id="rId3" Type="http://schemas.openxmlformats.org/officeDocument/2006/relationships/image" Target="../media/image18.emf" /><Relationship Id="rId4" Type="http://schemas.openxmlformats.org/officeDocument/2006/relationships/image" Target="../media/image30.emf" /><Relationship Id="rId5" Type="http://schemas.openxmlformats.org/officeDocument/2006/relationships/image" Target="../media/image29.emf" /><Relationship Id="rId6" Type="http://schemas.openxmlformats.org/officeDocument/2006/relationships/image" Target="../media/image10.emf" /><Relationship Id="rId7" Type="http://schemas.openxmlformats.org/officeDocument/2006/relationships/image" Target="../media/image5.emf" /><Relationship Id="rId8" Type="http://schemas.openxmlformats.org/officeDocument/2006/relationships/image" Target="../media/image8.emf" /><Relationship Id="rId9" Type="http://schemas.openxmlformats.org/officeDocument/2006/relationships/image" Target="../media/image26.emf" /><Relationship Id="rId10" Type="http://schemas.openxmlformats.org/officeDocument/2006/relationships/image" Target="../media/image4.emf" /><Relationship Id="rId11" Type="http://schemas.openxmlformats.org/officeDocument/2006/relationships/image" Target="../media/image6.emf" /><Relationship Id="rId12" Type="http://schemas.openxmlformats.org/officeDocument/2006/relationships/image" Target="../media/image11.emf" /><Relationship Id="rId13" Type="http://schemas.openxmlformats.org/officeDocument/2006/relationships/image" Target="../media/image7.emf" /><Relationship Id="rId1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114300</xdr:colOff>
      <xdr:row>1</xdr:row>
      <xdr:rowOff>95250</xdr:rowOff>
    </xdr:from>
    <xdr:to>
      <xdr:col>29</xdr:col>
      <xdr:colOff>57150</xdr:colOff>
      <xdr:row>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571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161925</xdr:colOff>
      <xdr:row>12</xdr:row>
      <xdr:rowOff>0</xdr:rowOff>
    </xdr:from>
    <xdr:to>
      <xdr:col>15</xdr:col>
      <xdr:colOff>381000</xdr:colOff>
      <xdr:row>12</xdr:row>
      <xdr:rowOff>161925</xdr:rowOff>
    </xdr:to>
    <xdr:pic>
      <xdr:nvPicPr>
        <xdr:cNvPr id="2" name="zu_ziel5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9526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161925</xdr:colOff>
      <xdr:row>14</xdr:row>
      <xdr:rowOff>0</xdr:rowOff>
    </xdr:from>
    <xdr:to>
      <xdr:col>15</xdr:col>
      <xdr:colOff>381000</xdr:colOff>
      <xdr:row>14</xdr:row>
      <xdr:rowOff>161925</xdr:rowOff>
    </xdr:to>
    <xdr:pic>
      <xdr:nvPicPr>
        <xdr:cNvPr id="3" name="zu_ziel10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2955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161925</xdr:colOff>
      <xdr:row>16</xdr:row>
      <xdr:rowOff>0</xdr:rowOff>
    </xdr:from>
    <xdr:to>
      <xdr:col>15</xdr:col>
      <xdr:colOff>381000</xdr:colOff>
      <xdr:row>16</xdr:row>
      <xdr:rowOff>161925</xdr:rowOff>
    </xdr:to>
    <xdr:pic>
      <xdr:nvPicPr>
        <xdr:cNvPr id="4" name="zu_ziel15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6384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161925</xdr:colOff>
      <xdr:row>18</xdr:row>
      <xdr:rowOff>0</xdr:rowOff>
    </xdr:from>
    <xdr:to>
      <xdr:col>15</xdr:col>
      <xdr:colOff>381000</xdr:colOff>
      <xdr:row>18</xdr:row>
      <xdr:rowOff>161925</xdr:rowOff>
    </xdr:to>
    <xdr:pic>
      <xdr:nvPicPr>
        <xdr:cNvPr id="5" name="zu_ziel10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9813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161925</xdr:colOff>
      <xdr:row>20</xdr:row>
      <xdr:rowOff>0</xdr:rowOff>
    </xdr:from>
    <xdr:to>
      <xdr:col>15</xdr:col>
      <xdr:colOff>381000</xdr:colOff>
      <xdr:row>20</xdr:row>
      <xdr:rowOff>161925</xdr:rowOff>
    </xdr:to>
    <xdr:pic>
      <xdr:nvPicPr>
        <xdr:cNvPr id="6" name="zu_zielh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33242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161925</xdr:colOff>
      <xdr:row>22</xdr:row>
      <xdr:rowOff>0</xdr:rowOff>
    </xdr:from>
    <xdr:to>
      <xdr:col>15</xdr:col>
      <xdr:colOff>381000</xdr:colOff>
      <xdr:row>22</xdr:row>
      <xdr:rowOff>161925</xdr:rowOff>
    </xdr:to>
    <xdr:pic>
      <xdr:nvPicPr>
        <xdr:cNvPr id="7" name="zu_zielm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36671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161925</xdr:colOff>
      <xdr:row>25</xdr:row>
      <xdr:rowOff>0</xdr:rowOff>
    </xdr:from>
    <xdr:to>
      <xdr:col>15</xdr:col>
      <xdr:colOff>381000</xdr:colOff>
      <xdr:row>26</xdr:row>
      <xdr:rowOff>0</xdr:rowOff>
    </xdr:to>
    <xdr:pic>
      <xdr:nvPicPr>
        <xdr:cNvPr id="8" name="zu_zielfre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41624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161925</xdr:colOff>
      <xdr:row>12</xdr:row>
      <xdr:rowOff>0</xdr:rowOff>
    </xdr:from>
    <xdr:to>
      <xdr:col>28</xdr:col>
      <xdr:colOff>381000</xdr:colOff>
      <xdr:row>12</xdr:row>
      <xdr:rowOff>161925</xdr:rowOff>
    </xdr:to>
    <xdr:pic>
      <xdr:nvPicPr>
        <xdr:cNvPr id="9" name="zu_avg5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19526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161925</xdr:colOff>
      <xdr:row>14</xdr:row>
      <xdr:rowOff>0</xdr:rowOff>
    </xdr:from>
    <xdr:to>
      <xdr:col>28</xdr:col>
      <xdr:colOff>381000</xdr:colOff>
      <xdr:row>14</xdr:row>
      <xdr:rowOff>161925</xdr:rowOff>
    </xdr:to>
    <xdr:pic>
      <xdr:nvPicPr>
        <xdr:cNvPr id="10" name="zu_avg10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2955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161925</xdr:colOff>
      <xdr:row>16</xdr:row>
      <xdr:rowOff>0</xdr:rowOff>
    </xdr:from>
    <xdr:to>
      <xdr:col>28</xdr:col>
      <xdr:colOff>381000</xdr:colOff>
      <xdr:row>16</xdr:row>
      <xdr:rowOff>161925</xdr:rowOff>
    </xdr:to>
    <xdr:pic>
      <xdr:nvPicPr>
        <xdr:cNvPr id="11" name="zu_avg15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6384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161925</xdr:colOff>
      <xdr:row>18</xdr:row>
      <xdr:rowOff>0</xdr:rowOff>
    </xdr:from>
    <xdr:to>
      <xdr:col>28</xdr:col>
      <xdr:colOff>381000</xdr:colOff>
      <xdr:row>18</xdr:row>
      <xdr:rowOff>161925</xdr:rowOff>
    </xdr:to>
    <xdr:pic>
      <xdr:nvPicPr>
        <xdr:cNvPr id="12" name="zu_avg10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29813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161925</xdr:colOff>
      <xdr:row>20</xdr:row>
      <xdr:rowOff>0</xdr:rowOff>
    </xdr:from>
    <xdr:to>
      <xdr:col>28</xdr:col>
      <xdr:colOff>381000</xdr:colOff>
      <xdr:row>20</xdr:row>
      <xdr:rowOff>161925</xdr:rowOff>
    </xdr:to>
    <xdr:pic>
      <xdr:nvPicPr>
        <xdr:cNvPr id="13" name="zu_avgh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33242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161925</xdr:colOff>
      <xdr:row>22</xdr:row>
      <xdr:rowOff>0</xdr:rowOff>
    </xdr:from>
    <xdr:to>
      <xdr:col>28</xdr:col>
      <xdr:colOff>381000</xdr:colOff>
      <xdr:row>22</xdr:row>
      <xdr:rowOff>161925</xdr:rowOff>
    </xdr:to>
    <xdr:pic>
      <xdr:nvPicPr>
        <xdr:cNvPr id="14" name="zu_avgm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36671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161925</xdr:colOff>
      <xdr:row>25</xdr:row>
      <xdr:rowOff>0</xdr:rowOff>
    </xdr:from>
    <xdr:to>
      <xdr:col>28</xdr:col>
      <xdr:colOff>381000</xdr:colOff>
      <xdr:row>26</xdr:row>
      <xdr:rowOff>0</xdr:rowOff>
    </xdr:to>
    <xdr:pic>
      <xdr:nvPicPr>
        <xdr:cNvPr id="15" name="zu_avgfre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41624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15</xdr:col>
      <xdr:colOff>66675</xdr:colOff>
      <xdr:row>9</xdr:row>
      <xdr:rowOff>0</xdr:rowOff>
    </xdr:from>
    <xdr:to>
      <xdr:col>15</xdr:col>
      <xdr:colOff>561975</xdr:colOff>
      <xdr:row>11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600575" y="14573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zur
Tabelle</a:t>
          </a:r>
        </a:p>
      </xdr:txBody>
    </xdr:sp>
    <xdr:clientData fPrintsWithSheet="0"/>
  </xdr:twoCellAnchor>
  <xdr:twoCellAnchor>
    <xdr:from>
      <xdr:col>28</xdr:col>
      <xdr:colOff>66675</xdr:colOff>
      <xdr:row>9</xdr:row>
      <xdr:rowOff>0</xdr:rowOff>
    </xdr:from>
    <xdr:to>
      <xdr:col>29</xdr:col>
      <xdr:colOff>0</xdr:colOff>
      <xdr:row>11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448675" y="14573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zur
Tabelle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3</xdr:col>
      <xdr:colOff>381000</xdr:colOff>
      <xdr:row>2</xdr:row>
      <xdr:rowOff>85725</xdr:rowOff>
    </xdr:to>
    <xdr:pic>
      <xdr:nvPicPr>
        <xdr:cNvPr id="1" name="zurueck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095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200025</xdr:colOff>
      <xdr:row>9</xdr:row>
      <xdr:rowOff>9525</xdr:rowOff>
    </xdr:from>
    <xdr:to>
      <xdr:col>3</xdr:col>
      <xdr:colOff>381000</xdr:colOff>
      <xdr:row>10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17335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200025</xdr:colOff>
      <xdr:row>22</xdr:row>
      <xdr:rowOff>9525</xdr:rowOff>
    </xdr:from>
    <xdr:to>
      <xdr:col>3</xdr:col>
      <xdr:colOff>381000</xdr:colOff>
      <xdr:row>23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421957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200025</xdr:colOff>
      <xdr:row>40</xdr:row>
      <xdr:rowOff>9525</xdr:rowOff>
    </xdr:from>
    <xdr:to>
      <xdr:col>4</xdr:col>
      <xdr:colOff>857250</xdr:colOff>
      <xdr:row>41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765810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200025</xdr:colOff>
      <xdr:row>60</xdr:row>
      <xdr:rowOff>9525</xdr:rowOff>
    </xdr:from>
    <xdr:to>
      <xdr:col>3</xdr:col>
      <xdr:colOff>381000</xdr:colOff>
      <xdr:row>61</xdr:row>
      <xdr:rowOff>76200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1147762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200025</xdr:colOff>
      <xdr:row>84</xdr:row>
      <xdr:rowOff>9525</xdr:rowOff>
    </xdr:from>
    <xdr:to>
      <xdr:col>4</xdr:col>
      <xdr:colOff>857250</xdr:colOff>
      <xdr:row>85</xdr:row>
      <xdr:rowOff>76200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0" y="160591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200025</xdr:colOff>
      <xdr:row>131</xdr:row>
      <xdr:rowOff>9525</xdr:rowOff>
    </xdr:from>
    <xdr:to>
      <xdr:col>3</xdr:col>
      <xdr:colOff>381000</xdr:colOff>
      <xdr:row>132</xdr:row>
      <xdr:rowOff>76200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28775" y="2502217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200025</xdr:colOff>
      <xdr:row>3</xdr:row>
      <xdr:rowOff>9525</xdr:rowOff>
    </xdr:from>
    <xdr:to>
      <xdr:col>3</xdr:col>
      <xdr:colOff>381000</xdr:colOff>
      <xdr:row>4</xdr:row>
      <xdr:rowOff>85725</xdr:rowOff>
    </xdr:to>
    <xdr:pic>
      <xdr:nvPicPr>
        <xdr:cNvPr id="8" name="druckbutt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28775" y="5905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200025</xdr:colOff>
      <xdr:row>11</xdr:row>
      <xdr:rowOff>9525</xdr:rowOff>
    </xdr:from>
    <xdr:to>
      <xdr:col>3</xdr:col>
      <xdr:colOff>381000</xdr:colOff>
      <xdr:row>12</xdr:row>
      <xdr:rowOff>85725</xdr:rowOff>
    </xdr:to>
    <xdr:pic>
      <xdr:nvPicPr>
        <xdr:cNvPr id="9" name="Command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28775" y="212407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200025</xdr:colOff>
      <xdr:row>24</xdr:row>
      <xdr:rowOff>9525</xdr:rowOff>
    </xdr:from>
    <xdr:to>
      <xdr:col>3</xdr:col>
      <xdr:colOff>381000</xdr:colOff>
      <xdr:row>25</xdr:row>
      <xdr:rowOff>85725</xdr:rowOff>
    </xdr:to>
    <xdr:pic>
      <xdr:nvPicPr>
        <xdr:cNvPr id="10" name="CommandButton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28775" y="461010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200025</xdr:colOff>
      <xdr:row>42</xdr:row>
      <xdr:rowOff>9525</xdr:rowOff>
    </xdr:from>
    <xdr:to>
      <xdr:col>4</xdr:col>
      <xdr:colOff>857250</xdr:colOff>
      <xdr:row>43</xdr:row>
      <xdr:rowOff>85725</xdr:rowOff>
    </xdr:to>
    <xdr:pic>
      <xdr:nvPicPr>
        <xdr:cNvPr id="11" name="CommandButton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0" y="804862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200025</xdr:colOff>
      <xdr:row>62</xdr:row>
      <xdr:rowOff>9525</xdr:rowOff>
    </xdr:from>
    <xdr:to>
      <xdr:col>3</xdr:col>
      <xdr:colOff>381000</xdr:colOff>
      <xdr:row>63</xdr:row>
      <xdr:rowOff>85725</xdr:rowOff>
    </xdr:to>
    <xdr:pic>
      <xdr:nvPicPr>
        <xdr:cNvPr id="12" name="CommandButton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28775" y="118681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200025</xdr:colOff>
      <xdr:row>86</xdr:row>
      <xdr:rowOff>9525</xdr:rowOff>
    </xdr:from>
    <xdr:to>
      <xdr:col>4</xdr:col>
      <xdr:colOff>857250</xdr:colOff>
      <xdr:row>87</xdr:row>
      <xdr:rowOff>85725</xdr:rowOff>
    </xdr:to>
    <xdr:pic>
      <xdr:nvPicPr>
        <xdr:cNvPr id="13" name="CommandButton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00" y="1644967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200025</xdr:colOff>
      <xdr:row>133</xdr:row>
      <xdr:rowOff>9525</xdr:rowOff>
    </xdr:from>
    <xdr:to>
      <xdr:col>3</xdr:col>
      <xdr:colOff>381000</xdr:colOff>
      <xdr:row>134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28775" y="2541270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9525</xdr:rowOff>
    </xdr:from>
    <xdr:to>
      <xdr:col>3</xdr:col>
      <xdr:colOff>485775</xdr:colOff>
      <xdr:row>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52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9</xdr:row>
      <xdr:rowOff>9525</xdr:rowOff>
    </xdr:from>
    <xdr:to>
      <xdr:col>3</xdr:col>
      <xdr:colOff>485775</xdr:colOff>
      <xdr:row>10</xdr:row>
      <xdr:rowOff>76200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17335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22</xdr:row>
      <xdr:rowOff>9525</xdr:rowOff>
    </xdr:from>
    <xdr:to>
      <xdr:col>3</xdr:col>
      <xdr:colOff>485775</xdr:colOff>
      <xdr:row>23</xdr:row>
      <xdr:rowOff>76200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421957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295275</xdr:colOff>
      <xdr:row>40</xdr:row>
      <xdr:rowOff>9525</xdr:rowOff>
    </xdr:from>
    <xdr:to>
      <xdr:col>5</xdr:col>
      <xdr:colOff>285750</xdr:colOff>
      <xdr:row>41</xdr:row>
      <xdr:rowOff>76200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765810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60</xdr:row>
      <xdr:rowOff>9525</xdr:rowOff>
    </xdr:from>
    <xdr:to>
      <xdr:col>3</xdr:col>
      <xdr:colOff>485775</xdr:colOff>
      <xdr:row>61</xdr:row>
      <xdr:rowOff>76200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1147762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295275</xdr:colOff>
      <xdr:row>84</xdr:row>
      <xdr:rowOff>9525</xdr:rowOff>
    </xdr:from>
    <xdr:to>
      <xdr:col>5</xdr:col>
      <xdr:colOff>285750</xdr:colOff>
      <xdr:row>85</xdr:row>
      <xdr:rowOff>76200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47975" y="160591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131</xdr:row>
      <xdr:rowOff>9525</xdr:rowOff>
    </xdr:from>
    <xdr:to>
      <xdr:col>3</xdr:col>
      <xdr:colOff>485775</xdr:colOff>
      <xdr:row>132</xdr:row>
      <xdr:rowOff>76200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28775" y="2502217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2</xdr:row>
      <xdr:rowOff>9525</xdr:rowOff>
    </xdr:from>
    <xdr:to>
      <xdr:col>3</xdr:col>
      <xdr:colOff>485775</xdr:colOff>
      <xdr:row>3</xdr:row>
      <xdr:rowOff>85725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28775" y="4000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11</xdr:row>
      <xdr:rowOff>9525</xdr:rowOff>
    </xdr:from>
    <xdr:to>
      <xdr:col>3</xdr:col>
      <xdr:colOff>485775</xdr:colOff>
      <xdr:row>12</xdr:row>
      <xdr:rowOff>85725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28775" y="212407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24</xdr:row>
      <xdr:rowOff>9525</xdr:rowOff>
    </xdr:from>
    <xdr:to>
      <xdr:col>3</xdr:col>
      <xdr:colOff>485775</xdr:colOff>
      <xdr:row>25</xdr:row>
      <xdr:rowOff>85725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28775" y="461010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295275</xdr:colOff>
      <xdr:row>42</xdr:row>
      <xdr:rowOff>9525</xdr:rowOff>
    </xdr:from>
    <xdr:to>
      <xdr:col>5</xdr:col>
      <xdr:colOff>285750</xdr:colOff>
      <xdr:row>43</xdr:row>
      <xdr:rowOff>85725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47975" y="804862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62</xdr:row>
      <xdr:rowOff>9525</xdr:rowOff>
    </xdr:from>
    <xdr:to>
      <xdr:col>3</xdr:col>
      <xdr:colOff>485775</xdr:colOff>
      <xdr:row>63</xdr:row>
      <xdr:rowOff>85725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28775" y="118681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295275</xdr:colOff>
      <xdr:row>86</xdr:row>
      <xdr:rowOff>9525</xdr:rowOff>
    </xdr:from>
    <xdr:to>
      <xdr:col>5</xdr:col>
      <xdr:colOff>285750</xdr:colOff>
      <xdr:row>87</xdr:row>
      <xdr:rowOff>85725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1644967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133</xdr:row>
      <xdr:rowOff>9525</xdr:rowOff>
    </xdr:from>
    <xdr:to>
      <xdr:col>3</xdr:col>
      <xdr:colOff>485775</xdr:colOff>
      <xdr:row>134</xdr:row>
      <xdr:rowOff>104775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28775" y="2541270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fen-in-witten.de/" TargetMode="External" /><Relationship Id="rId2" Type="http://schemas.openxmlformats.org/officeDocument/2006/relationships/hyperlink" Target="mailto:ulrich.sauer@gmx.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AD30"/>
  <sheetViews>
    <sheetView showGridLines="0" showRowColHeaders="0" tabSelected="1" workbookViewId="0" topLeftCell="A1">
      <selection activeCell="A1" sqref="A1"/>
    </sheetView>
  </sheetViews>
  <sheetFormatPr defaultColWidth="11.5546875" defaultRowHeight="15"/>
  <cols>
    <col min="1" max="2" width="1.77734375" style="1" customWidth="1"/>
    <col min="3" max="3" width="10.10546875" style="1" customWidth="1"/>
    <col min="4" max="5" width="11.99609375" style="1" hidden="1" customWidth="1"/>
    <col min="6" max="6" width="1.77734375" style="1" customWidth="1"/>
    <col min="7" max="7" width="0.88671875" style="1" customWidth="1"/>
    <col min="8" max="9" width="3.77734375" style="1" customWidth="1"/>
    <col min="10" max="10" width="3.6640625" style="1" customWidth="1"/>
    <col min="11" max="11" width="1.77734375" style="1" customWidth="1"/>
    <col min="12" max="13" width="5.77734375" style="1" customWidth="1"/>
    <col min="14" max="14" width="6.21484375" style="1" customWidth="1"/>
    <col min="15" max="15" width="5.77734375" style="1" customWidth="1"/>
    <col min="16" max="16" width="6.77734375" style="1" customWidth="1"/>
    <col min="17" max="17" width="1.77734375" style="1" customWidth="1"/>
    <col min="18" max="18" width="0.88671875" style="1" customWidth="1"/>
    <col min="19" max="20" width="3.21484375" style="1" customWidth="1"/>
    <col min="21" max="21" width="1.77734375" style="1" customWidth="1"/>
    <col min="22" max="22" width="5.77734375" style="1" customWidth="1"/>
    <col min="23" max="23" width="5.88671875" style="1" bestFit="1" customWidth="1"/>
    <col min="24" max="24" width="5.77734375" style="1" customWidth="1"/>
    <col min="25" max="25" width="1.77734375" style="1" customWidth="1"/>
    <col min="26" max="26" width="3.10546875" style="1" customWidth="1"/>
    <col min="27" max="27" width="2.3359375" style="1" customWidth="1"/>
    <col min="28" max="28" width="2.5546875" style="1" customWidth="1"/>
    <col min="29" max="29" width="6.5546875" style="1" customWidth="1"/>
    <col min="30" max="30" width="1.77734375" style="1" customWidth="1"/>
    <col min="31" max="16384" width="11.5546875" style="1" customWidth="1"/>
  </cols>
  <sheetData>
    <row r="2" spans="2:30" ht="12.75">
      <c r="B2" s="2"/>
      <c r="C2" s="6" t="s">
        <v>22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ht="12.75">
      <c r="B4" s="2"/>
      <c r="C4" s="2"/>
      <c r="D4" s="2"/>
      <c r="E4" s="2"/>
      <c r="F4" s="2"/>
      <c r="G4" s="2"/>
      <c r="H4" s="67" t="s">
        <v>20</v>
      </c>
      <c r="I4" s="68"/>
      <c r="J4" s="69"/>
      <c r="K4" s="2"/>
      <c r="L4" s="64" t="s">
        <v>21</v>
      </c>
      <c r="M4" s="65"/>
      <c r="N4" s="65"/>
      <c r="O4" s="6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2.75">
      <c r="B6" s="2"/>
      <c r="C6" s="3"/>
      <c r="F6" s="2"/>
      <c r="G6" s="3"/>
      <c r="H6" s="3" t="s">
        <v>6</v>
      </c>
      <c r="I6" s="3"/>
      <c r="J6" s="3"/>
      <c r="K6" s="3"/>
      <c r="L6" s="3" t="s">
        <v>34</v>
      </c>
      <c r="M6" s="3"/>
      <c r="N6" s="3"/>
      <c r="O6" s="3"/>
      <c r="P6" s="3"/>
      <c r="Q6" s="2"/>
      <c r="R6" s="3"/>
      <c r="S6" s="3" t="s">
        <v>11</v>
      </c>
      <c r="T6" s="3"/>
      <c r="U6" s="3"/>
      <c r="V6" s="76" t="s">
        <v>39</v>
      </c>
      <c r="W6" s="76"/>
      <c r="X6" s="4"/>
      <c r="Y6" s="3"/>
      <c r="Z6" s="3" t="s">
        <v>12</v>
      </c>
      <c r="AA6" s="3"/>
      <c r="AB6" s="3"/>
      <c r="AC6" s="3"/>
      <c r="AD6" s="2"/>
    </row>
    <row r="7" spans="2:30" ht="12.75">
      <c r="B7" s="2"/>
      <c r="C7" s="3"/>
      <c r="F7" s="2"/>
      <c r="G7" s="3"/>
      <c r="H7" s="3" t="s">
        <v>10</v>
      </c>
      <c r="I7" s="3"/>
      <c r="J7" s="3"/>
      <c r="K7" s="3"/>
      <c r="L7" s="3"/>
      <c r="M7" s="3"/>
      <c r="N7" s="3"/>
      <c r="O7" s="3"/>
      <c r="P7" s="3"/>
      <c r="Q7" s="2"/>
      <c r="R7" s="3"/>
      <c r="S7" s="3" t="s">
        <v>38</v>
      </c>
      <c r="T7" s="3"/>
      <c r="U7" s="3"/>
      <c r="V7" s="3"/>
      <c r="W7" s="4"/>
      <c r="X7" s="4"/>
      <c r="Y7" s="3"/>
      <c r="Z7" s="3" t="s">
        <v>13</v>
      </c>
      <c r="AA7" s="3"/>
      <c r="AB7" s="3"/>
      <c r="AC7" s="3"/>
      <c r="AD7" s="2"/>
    </row>
    <row r="8" spans="2:30" ht="12.75">
      <c r="B8" s="2"/>
      <c r="C8" s="3"/>
      <c r="F8" s="2"/>
      <c r="G8" s="3"/>
      <c r="H8" s="3" t="s">
        <v>9</v>
      </c>
      <c r="I8" s="3"/>
      <c r="J8" s="3"/>
      <c r="K8" s="3"/>
      <c r="L8" s="3"/>
      <c r="M8" s="3"/>
      <c r="N8" s="3"/>
      <c r="O8" s="3"/>
      <c r="P8" s="3"/>
      <c r="Q8" s="2"/>
      <c r="R8" s="3"/>
      <c r="S8" s="3" t="s">
        <v>19</v>
      </c>
      <c r="T8" s="3"/>
      <c r="U8" s="3"/>
      <c r="V8" s="3"/>
      <c r="W8" s="4"/>
      <c r="X8" s="4"/>
      <c r="Y8" s="3"/>
      <c r="Z8" s="3" t="s">
        <v>14</v>
      </c>
      <c r="AA8" s="3"/>
      <c r="AB8" s="3"/>
      <c r="AC8" s="3"/>
      <c r="AD8" s="2"/>
    </row>
    <row r="9" spans="2:30" ht="12.75">
      <c r="B9" s="2"/>
      <c r="C9" s="3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2"/>
    </row>
    <row r="10" spans="2:30" ht="12.75">
      <c r="B10" s="2"/>
      <c r="C10" s="56" t="s">
        <v>15</v>
      </c>
      <c r="F10" s="2"/>
      <c r="G10" s="3"/>
      <c r="H10" s="8" t="s">
        <v>32</v>
      </c>
      <c r="I10" s="8" t="s">
        <v>7</v>
      </c>
      <c r="J10" s="8" t="s">
        <v>8</v>
      </c>
      <c r="K10" s="3"/>
      <c r="L10" s="13" t="s">
        <v>18</v>
      </c>
      <c r="M10" s="13" t="s">
        <v>25</v>
      </c>
      <c r="N10" s="13" t="s">
        <v>18</v>
      </c>
      <c r="O10" s="13" t="s">
        <v>36</v>
      </c>
      <c r="P10" s="4"/>
      <c r="Q10" s="2"/>
      <c r="R10" s="3"/>
      <c r="S10" s="13" t="s">
        <v>7</v>
      </c>
      <c r="T10" s="9" t="s">
        <v>8</v>
      </c>
      <c r="U10" s="3"/>
      <c r="V10" s="13" t="s">
        <v>25</v>
      </c>
      <c r="W10" s="13" t="s">
        <v>18</v>
      </c>
      <c r="X10" s="13" t="s">
        <v>36</v>
      </c>
      <c r="Y10" s="3"/>
      <c r="Z10" s="70" t="s">
        <v>33</v>
      </c>
      <c r="AA10" s="71"/>
      <c r="AB10" s="72"/>
      <c r="AC10" s="4"/>
      <c r="AD10" s="2"/>
    </row>
    <row r="11" spans="2:30" ht="12.75">
      <c r="B11" s="2"/>
      <c r="C11" s="3"/>
      <c r="F11" s="2"/>
      <c r="G11" s="3"/>
      <c r="H11" s="3"/>
      <c r="I11" s="3"/>
      <c r="J11" s="3"/>
      <c r="K11" s="3"/>
      <c r="L11" s="10" t="s">
        <v>16</v>
      </c>
      <c r="M11" s="10" t="s">
        <v>35</v>
      </c>
      <c r="N11" s="10" t="s">
        <v>17</v>
      </c>
      <c r="O11" s="10" t="s">
        <v>35</v>
      </c>
      <c r="P11" s="4"/>
      <c r="Q11" s="2"/>
      <c r="R11" s="3"/>
      <c r="S11" s="73" t="s">
        <v>16</v>
      </c>
      <c r="T11" s="74"/>
      <c r="U11" s="3"/>
      <c r="V11" s="10" t="s">
        <v>35</v>
      </c>
      <c r="W11" s="10" t="s">
        <v>17</v>
      </c>
      <c r="X11" s="10" t="s">
        <v>35</v>
      </c>
      <c r="Y11" s="3"/>
      <c r="Z11" s="3"/>
      <c r="AA11" s="3"/>
      <c r="AB11" s="3"/>
      <c r="AC11" s="4"/>
      <c r="AD11" s="2"/>
    </row>
    <row r="12" spans="2:30" ht="13.5" thickBot="1">
      <c r="B12" s="2"/>
      <c r="C12" s="3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  <c r="R12" s="3"/>
      <c r="S12" s="11"/>
      <c r="T12" s="11"/>
      <c r="U12" s="12"/>
      <c r="V12" s="12"/>
      <c r="W12" s="11"/>
      <c r="X12" s="11"/>
      <c r="Y12" s="3"/>
      <c r="Z12" s="3"/>
      <c r="AA12" s="3"/>
      <c r="AB12" s="3"/>
      <c r="AC12" s="3"/>
      <c r="AD12" s="2"/>
    </row>
    <row r="13" spans="2:30" ht="13.5" thickBot="1">
      <c r="B13" s="2"/>
      <c r="C13" s="57" t="s">
        <v>0</v>
      </c>
      <c r="D13" s="1">
        <v>5</v>
      </c>
      <c r="E13" s="1">
        <f>+D13/1.609</f>
        <v>3.107520198881293</v>
      </c>
      <c r="F13" s="2"/>
      <c r="G13" s="3"/>
      <c r="H13" s="15"/>
      <c r="I13" s="75">
        <v>18</v>
      </c>
      <c r="J13" s="75">
        <v>55</v>
      </c>
      <c r="K13" s="3"/>
      <c r="L13" s="7">
        <f>(+H13*60+I13+J13/60)/D13/24/60</f>
        <v>0.0026273148148148154</v>
      </c>
      <c r="M13" s="59">
        <f>2.5/L13/60</f>
        <v>15.859030837004402</v>
      </c>
      <c r="N13" s="7">
        <f>+L13*1.609</f>
        <v>0.004227349537037038</v>
      </c>
      <c r="O13" s="59">
        <f>2.5/N13/60</f>
        <v>9.856451732134495</v>
      </c>
      <c r="P13" s="3"/>
      <c r="Q13" s="2"/>
      <c r="R13" s="3"/>
      <c r="S13" s="17">
        <v>3</v>
      </c>
      <c r="T13" s="75">
        <v>50</v>
      </c>
      <c r="U13" s="3"/>
      <c r="V13" s="59">
        <f>2.5/((+S13+T13/60)/24/60)/60</f>
        <v>15.652173913043475</v>
      </c>
      <c r="W13" s="7">
        <f>(+S13+T13/60)*1.609/24/60</f>
        <v>0.004283217592592593</v>
      </c>
      <c r="X13" s="59">
        <f>+V13/1.609</f>
        <v>9.727889318237088</v>
      </c>
      <c r="Y13" s="3"/>
      <c r="Z13" s="61">
        <f>(+S13+T13/60)*D13/24/60</f>
        <v>0.013310185185185185</v>
      </c>
      <c r="AA13" s="62"/>
      <c r="AB13" s="63"/>
      <c r="AC13" s="3"/>
      <c r="AD13" s="2"/>
    </row>
    <row r="14" spans="2:30" ht="13.5" thickBot="1">
      <c r="B14" s="2"/>
      <c r="C14" s="4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  <c r="R14" s="3"/>
      <c r="S14" s="3"/>
      <c r="T14" s="3"/>
      <c r="U14" s="3"/>
      <c r="V14" s="3"/>
      <c r="W14" s="3"/>
      <c r="X14" s="3"/>
      <c r="Y14" s="3"/>
      <c r="Z14" s="5"/>
      <c r="AA14" s="5"/>
      <c r="AB14" s="5"/>
      <c r="AC14" s="3"/>
      <c r="AD14" s="2"/>
    </row>
    <row r="15" spans="2:30" ht="13.5" thickBot="1">
      <c r="B15" s="2"/>
      <c r="C15" s="57" t="s">
        <v>1</v>
      </c>
      <c r="D15" s="1">
        <v>10</v>
      </c>
      <c r="E15" s="1">
        <f>+D15/1.609</f>
        <v>6.215040397762586</v>
      </c>
      <c r="F15" s="2"/>
      <c r="G15" s="3"/>
      <c r="H15" s="15"/>
      <c r="I15" s="75">
        <v>39</v>
      </c>
      <c r="J15" s="75">
        <v>50</v>
      </c>
      <c r="K15" s="3"/>
      <c r="L15" s="7">
        <f>(+H15*60+I15+J15/60)/D15/24/60</f>
        <v>0.0027662037037037034</v>
      </c>
      <c r="M15" s="59">
        <f>2.5/L15/60</f>
        <v>15.062761506276152</v>
      </c>
      <c r="N15" s="7">
        <f>+L15*1.609</f>
        <v>0.0044508217592592585</v>
      </c>
      <c r="O15" s="59">
        <f>2.5/N15/60</f>
        <v>9.36156712633695</v>
      </c>
      <c r="P15" s="3"/>
      <c r="Q15" s="2"/>
      <c r="R15" s="3"/>
      <c r="S15" s="17">
        <v>3</v>
      </c>
      <c r="T15" s="75">
        <v>58</v>
      </c>
      <c r="U15" s="3"/>
      <c r="V15" s="59">
        <f>2.5/((+S15+T15/60)/24/60)/60</f>
        <v>15.126050420168069</v>
      </c>
      <c r="W15" s="7">
        <f>(+S15+T15/60)*1.609/24/60</f>
        <v>0.0044321990740740745</v>
      </c>
      <c r="X15" s="59">
        <f>+V15/1.609</f>
        <v>9.400901441993827</v>
      </c>
      <c r="Y15" s="3"/>
      <c r="Z15" s="61">
        <f>(+S15+T15/60)*D15/24/60</f>
        <v>0.027546296296296298</v>
      </c>
      <c r="AA15" s="62"/>
      <c r="AB15" s="63"/>
      <c r="AC15" s="3"/>
      <c r="AD15" s="2"/>
    </row>
    <row r="16" spans="2:30" ht="13.5" thickBot="1">
      <c r="B16" s="2"/>
      <c r="C16" s="4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  <c r="R16" s="3"/>
      <c r="S16" s="3"/>
      <c r="T16" s="3"/>
      <c r="U16" s="3"/>
      <c r="V16" s="3"/>
      <c r="W16" s="3"/>
      <c r="X16" s="3"/>
      <c r="Y16" s="3"/>
      <c r="Z16" s="5"/>
      <c r="AA16" s="5"/>
      <c r="AB16" s="5"/>
      <c r="AC16" s="3"/>
      <c r="AD16" s="2"/>
    </row>
    <row r="17" spans="2:30" ht="13.5" thickBot="1">
      <c r="B17" s="2"/>
      <c r="C17" s="57" t="s">
        <v>2</v>
      </c>
      <c r="D17" s="1">
        <v>15</v>
      </c>
      <c r="E17" s="1">
        <f>+D17/1.609</f>
        <v>9.322560596643878</v>
      </c>
      <c r="F17" s="2"/>
      <c r="G17" s="3"/>
      <c r="H17" s="15">
        <v>1</v>
      </c>
      <c r="I17" s="75">
        <v>2</v>
      </c>
      <c r="J17" s="75">
        <v>30</v>
      </c>
      <c r="K17" s="3"/>
      <c r="L17" s="7">
        <f>(+H17*60+I17+J17/60)/D17/24/60</f>
        <v>0.002893518518518519</v>
      </c>
      <c r="M17" s="59">
        <f>2.5/L17/60</f>
        <v>14.399999999999999</v>
      </c>
      <c r="N17" s="7">
        <f>+L17*1.609</f>
        <v>0.004655671296296297</v>
      </c>
      <c r="O17" s="59">
        <f>2.5/N17/60</f>
        <v>8.949658172778122</v>
      </c>
      <c r="P17" s="3"/>
      <c r="Q17" s="2"/>
      <c r="R17" s="3"/>
      <c r="S17" s="17">
        <v>4</v>
      </c>
      <c r="T17" s="75">
        <v>7</v>
      </c>
      <c r="U17" s="3"/>
      <c r="V17" s="59">
        <f>2.5/((+S17+T17/60)/24/60)/60</f>
        <v>14.574898785425102</v>
      </c>
      <c r="W17" s="7">
        <f>(+S17+T17/60)*1.609/24/60</f>
        <v>0.00459980324074074</v>
      </c>
      <c r="X17" s="59">
        <f>+V17/1.609</f>
        <v>9.058358474471785</v>
      </c>
      <c r="Y17" s="3"/>
      <c r="Z17" s="61">
        <f>(+S17+T17/60)*D17/24/60</f>
        <v>0.042881944444444445</v>
      </c>
      <c r="AA17" s="62"/>
      <c r="AB17" s="63"/>
      <c r="AC17" s="3"/>
      <c r="AD17" s="2"/>
    </row>
    <row r="18" spans="2:30" ht="13.5" thickBot="1">
      <c r="B18" s="2"/>
      <c r="C18" s="4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  <c r="R18" s="3"/>
      <c r="S18" s="3"/>
      <c r="T18" s="3"/>
      <c r="U18" s="3"/>
      <c r="V18" s="3"/>
      <c r="W18" s="3"/>
      <c r="X18" s="3"/>
      <c r="Y18" s="3"/>
      <c r="Z18" s="5"/>
      <c r="AA18" s="5"/>
      <c r="AB18" s="5"/>
      <c r="AC18" s="3"/>
      <c r="AD18" s="2"/>
    </row>
    <row r="19" spans="2:30" ht="13.5" thickBot="1">
      <c r="B19" s="2"/>
      <c r="C19" s="57" t="s">
        <v>3</v>
      </c>
      <c r="D19" s="1">
        <v>16.09</v>
      </c>
      <c r="E19" s="1">
        <f>+D19/1.609</f>
        <v>10</v>
      </c>
      <c r="F19" s="2"/>
      <c r="G19" s="3"/>
      <c r="H19" s="15">
        <v>1</v>
      </c>
      <c r="I19" s="75">
        <v>10</v>
      </c>
      <c r="J19" s="75">
        <v>0</v>
      </c>
      <c r="K19" s="3"/>
      <c r="L19" s="7">
        <f>(+H19*60+I19+J19/60)/D19/24/60</f>
        <v>0.0030212001933568123</v>
      </c>
      <c r="M19" s="59">
        <f>2.5/L19/60</f>
        <v>13.791428571428572</v>
      </c>
      <c r="N19" s="7">
        <f>+L19*1.609</f>
        <v>0.004861111111111111</v>
      </c>
      <c r="O19" s="59">
        <f>2.5/N19/60</f>
        <v>8.571428571428571</v>
      </c>
      <c r="P19" s="3"/>
      <c r="Q19" s="2"/>
      <c r="R19" s="3"/>
      <c r="S19" s="17">
        <v>4</v>
      </c>
      <c r="T19" s="75">
        <v>15</v>
      </c>
      <c r="U19" s="3"/>
      <c r="V19" s="59">
        <f>2.5/((+S19+T19/60)/24/60)/60</f>
        <v>14.117647058823529</v>
      </c>
      <c r="W19" s="7">
        <f>(+S19+T19/60)*1.609/24/60</f>
        <v>0.004748784722222222</v>
      </c>
      <c r="X19" s="59">
        <f>+V19/1.609</f>
        <v>8.774174679194239</v>
      </c>
      <c r="Y19" s="3"/>
      <c r="Z19" s="61">
        <f>(+S19+T19/60)*D19/24/60</f>
        <v>0.04748784722222222</v>
      </c>
      <c r="AA19" s="62"/>
      <c r="AB19" s="63"/>
      <c r="AC19" s="3"/>
      <c r="AD19" s="2"/>
    </row>
    <row r="20" spans="2:30" ht="13.5" thickBot="1">
      <c r="B20" s="2"/>
      <c r="C20" s="4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  <c r="R20" s="3"/>
      <c r="S20" s="3"/>
      <c r="T20" s="3"/>
      <c r="U20" s="3"/>
      <c r="V20" s="3"/>
      <c r="W20" s="3"/>
      <c r="X20" s="3"/>
      <c r="Y20" s="3"/>
      <c r="Z20" s="5"/>
      <c r="AA20" s="5"/>
      <c r="AB20" s="5"/>
      <c r="AC20" s="3"/>
      <c r="AD20" s="2"/>
    </row>
    <row r="21" spans="2:30" ht="13.5" thickBot="1">
      <c r="B21" s="2"/>
      <c r="C21" s="57" t="s">
        <v>4</v>
      </c>
      <c r="D21" s="1">
        <f>42.195/2</f>
        <v>21.0975</v>
      </c>
      <c r="E21" s="1">
        <f>+D21/1.609</f>
        <v>13.112181479179615</v>
      </c>
      <c r="F21" s="2"/>
      <c r="G21" s="3"/>
      <c r="H21" s="15">
        <v>1</v>
      </c>
      <c r="I21" s="75">
        <v>33</v>
      </c>
      <c r="J21" s="75">
        <v>30</v>
      </c>
      <c r="K21" s="3"/>
      <c r="L21" s="7">
        <f>(+H21*60+I21+J21/60)/D21/24/60</f>
        <v>0.0030776421640268063</v>
      </c>
      <c r="M21" s="59">
        <f>2.5/L21/60</f>
        <v>13.538502673796794</v>
      </c>
      <c r="N21" s="7">
        <f>+L21*1.609</f>
        <v>0.004951926241919131</v>
      </c>
      <c r="O21" s="59">
        <f>2.5/N21/60</f>
        <v>8.414234104286386</v>
      </c>
      <c r="P21" s="3"/>
      <c r="Q21" s="2"/>
      <c r="R21" s="3"/>
      <c r="S21" s="17">
        <v>4</v>
      </c>
      <c r="T21" s="75">
        <v>21</v>
      </c>
      <c r="U21" s="3"/>
      <c r="V21" s="59">
        <f>2.5/((+S21+T21/60)/24/60)/60</f>
        <v>13.793103448275863</v>
      </c>
      <c r="W21" s="7">
        <f>(+S21+T21/60)*1.609/24/60</f>
        <v>0.004860520833333332</v>
      </c>
      <c r="X21" s="59">
        <f>+V21/1.609</f>
        <v>8.57246951415529</v>
      </c>
      <c r="Y21" s="3"/>
      <c r="Z21" s="61">
        <f>(+S21+T21/60)*D21/24/60</f>
        <v>0.06373203125</v>
      </c>
      <c r="AA21" s="62"/>
      <c r="AB21" s="63"/>
      <c r="AC21" s="3"/>
      <c r="AD21" s="2"/>
    </row>
    <row r="22" spans="2:30" ht="13.5" thickBot="1">
      <c r="B22" s="2"/>
      <c r="C22" s="4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5"/>
      <c r="AA22" s="5"/>
      <c r="AB22" s="5"/>
      <c r="AC22" s="3"/>
      <c r="AD22" s="2"/>
    </row>
    <row r="23" spans="2:30" ht="13.5" thickBot="1">
      <c r="B23" s="2"/>
      <c r="C23" s="57" t="s">
        <v>5</v>
      </c>
      <c r="D23" s="1">
        <v>42.195</v>
      </c>
      <c r="E23" s="1">
        <f>+D23/1.609</f>
        <v>26.22436295835923</v>
      </c>
      <c r="F23" s="2"/>
      <c r="G23" s="3"/>
      <c r="H23" s="15">
        <v>3</v>
      </c>
      <c r="I23" s="75">
        <v>25</v>
      </c>
      <c r="J23" s="75">
        <v>0</v>
      </c>
      <c r="K23" s="3"/>
      <c r="L23" s="7">
        <f>(+H23*60+I23+J23/60)/D23/24/60</f>
        <v>0.003373885794788745</v>
      </c>
      <c r="M23" s="59">
        <f>2.5/L23/60</f>
        <v>12.349756097560977</v>
      </c>
      <c r="N23" s="7">
        <f>+L23*1.609</f>
        <v>0.005428582243815091</v>
      </c>
      <c r="O23" s="59">
        <f>2.5/N23/60</f>
        <v>7.675423304885628</v>
      </c>
      <c r="P23" s="3"/>
      <c r="Q23" s="2"/>
      <c r="R23" s="3"/>
      <c r="S23" s="17">
        <v>4</v>
      </c>
      <c r="T23" s="75">
        <v>45</v>
      </c>
      <c r="U23" s="3"/>
      <c r="V23" s="59">
        <f>2.5/((+S23+T23/60)/24/60)/60</f>
        <v>12.631578947368421</v>
      </c>
      <c r="W23" s="7">
        <f>(+S23+T23/60)*1.609/24/60</f>
        <v>0.005307465277777778</v>
      </c>
      <c r="X23" s="59">
        <f>+V23/1.609</f>
        <v>7.850577344542214</v>
      </c>
      <c r="Y23" s="3"/>
      <c r="Z23" s="61">
        <f>(+S23+T23/60)*D23/24/60</f>
        <v>0.13918489583333335</v>
      </c>
      <c r="AA23" s="62"/>
      <c r="AB23" s="63"/>
      <c r="AC23" s="3"/>
      <c r="AD23" s="2"/>
    </row>
    <row r="24" spans="2:30" ht="12.75">
      <c r="B24" s="2"/>
      <c r="C24" s="4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  <c r="R24" s="3"/>
      <c r="S24" s="3"/>
      <c r="T24" s="3"/>
      <c r="U24" s="3"/>
      <c r="V24" s="3"/>
      <c r="W24" s="3"/>
      <c r="X24" s="3"/>
      <c r="Y24" s="3"/>
      <c r="Z24" s="5"/>
      <c r="AA24" s="5"/>
      <c r="AB24" s="5"/>
      <c r="AC24" s="3"/>
      <c r="AD24" s="2"/>
    </row>
    <row r="25" spans="2:30" ht="12.75">
      <c r="B25" s="2"/>
      <c r="C25" s="14" t="s">
        <v>23</v>
      </c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  <c r="R25" s="3"/>
      <c r="S25" s="3"/>
      <c r="T25" s="3"/>
      <c r="U25" s="3"/>
      <c r="V25" s="3"/>
      <c r="W25" s="3"/>
      <c r="X25" s="3"/>
      <c r="Y25" s="3"/>
      <c r="Z25" s="5"/>
      <c r="AA25" s="5"/>
      <c r="AB25" s="5"/>
      <c r="AC25" s="3"/>
      <c r="AD25" s="2"/>
    </row>
    <row r="26" spans="2:30" ht="12.75">
      <c r="B26" s="2"/>
      <c r="C26" s="16">
        <v>30</v>
      </c>
      <c r="D26" s="1">
        <f>+C26</f>
        <v>30</v>
      </c>
      <c r="E26" s="1">
        <f>+D26/1.609</f>
        <v>18.645121193287757</v>
      </c>
      <c r="F26" s="2"/>
      <c r="G26" s="3"/>
      <c r="H26" s="15">
        <v>2</v>
      </c>
      <c r="I26" s="75">
        <v>25</v>
      </c>
      <c r="J26" s="75">
        <v>0</v>
      </c>
      <c r="K26" s="3"/>
      <c r="L26" s="7">
        <f>(+H26*60+I26+J26/60)/D26/24/60</f>
        <v>0.003356481481481481</v>
      </c>
      <c r="M26" s="59">
        <f>2.5/L26/60</f>
        <v>12.413793103448278</v>
      </c>
      <c r="N26" s="7">
        <f>+L26*1.609</f>
        <v>0.0054005787037037034</v>
      </c>
      <c r="O26" s="59">
        <f>2.5/N26/60</f>
        <v>7.715222562739762</v>
      </c>
      <c r="P26" s="3"/>
      <c r="Q26" s="2"/>
      <c r="R26" s="3"/>
      <c r="S26" s="17">
        <v>4</v>
      </c>
      <c r="T26" s="75">
        <v>30</v>
      </c>
      <c r="U26" s="3"/>
      <c r="V26" s="59">
        <f>2.5/((+S26+T26/60)/24/60)/60</f>
        <v>13.333333333333334</v>
      </c>
      <c r="W26" s="7">
        <f>(+S26+T26/60)*1.609/24/60</f>
        <v>0.005028125</v>
      </c>
      <c r="X26" s="59">
        <f>+V26/1.609</f>
        <v>8.286720530350115</v>
      </c>
      <c r="Y26" s="3"/>
      <c r="Z26" s="61">
        <f>(+S26+T26/60)*D26/24/60</f>
        <v>0.09375</v>
      </c>
      <c r="AA26" s="62"/>
      <c r="AB26" s="63"/>
      <c r="AC26" s="3"/>
      <c r="AD26" s="2"/>
    </row>
    <row r="27" spans="2:30" ht="12.75">
      <c r="B27" s="2"/>
      <c r="C27" s="14" t="s">
        <v>28</v>
      </c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  <c r="R27" s="3"/>
      <c r="S27" s="3"/>
      <c r="T27" s="3"/>
      <c r="U27" s="3"/>
      <c r="V27" s="3"/>
      <c r="W27" s="3"/>
      <c r="X27" s="3"/>
      <c r="Y27" s="3"/>
      <c r="Z27" s="5"/>
      <c r="AA27" s="5"/>
      <c r="AB27" s="5"/>
      <c r="AC27" s="3"/>
      <c r="AD27" s="2"/>
    </row>
    <row r="28" spans="2:30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30" spans="2:20" ht="12.75">
      <c r="B30" s="43" t="s">
        <v>37</v>
      </c>
      <c r="J30" s="60" t="s">
        <v>30</v>
      </c>
      <c r="K30" s="58"/>
      <c r="L30" s="58"/>
      <c r="M30" s="58"/>
      <c r="N30" s="58"/>
      <c r="O30" s="60" t="s">
        <v>29</v>
      </c>
      <c r="P30" s="60"/>
      <c r="Q30" s="60"/>
      <c r="R30" s="60"/>
      <c r="S30" s="60"/>
      <c r="T30" s="60"/>
    </row>
  </sheetData>
  <sheetProtection sheet="1" objects="1" scenarios="1"/>
  <mergeCells count="12">
    <mergeCell ref="H4:J4"/>
    <mergeCell ref="Z10:AB10"/>
    <mergeCell ref="S11:T11"/>
    <mergeCell ref="Z13:AB13"/>
    <mergeCell ref="V6:W6"/>
    <mergeCell ref="Z26:AB26"/>
    <mergeCell ref="Z21:AB21"/>
    <mergeCell ref="Z23:AB23"/>
    <mergeCell ref="L4:O4"/>
    <mergeCell ref="Z19:AB19"/>
    <mergeCell ref="Z15:AB15"/>
    <mergeCell ref="Z17:AB17"/>
  </mergeCells>
  <hyperlinks>
    <hyperlink ref="O30" r:id="rId1" display="http://www.laufen-in-witten.de/"/>
    <hyperlink ref="J30" r:id="rId2" display="mailto: ulrich.sauer@gmx.de"/>
  </hyperlink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D235"/>
  <sheetViews>
    <sheetView workbookViewId="0" topLeftCell="A67">
      <selection activeCell="A1" sqref="A1"/>
    </sheetView>
  </sheetViews>
  <sheetFormatPr defaultColWidth="11.5546875" defaultRowHeight="15"/>
  <cols>
    <col min="1" max="1" width="8.88671875" style="0" customWidth="1"/>
    <col min="2" max="2" width="7.77734375" style="0" customWidth="1"/>
    <col min="3" max="3" width="5.5546875" style="0" customWidth="1"/>
    <col min="4" max="4" width="8.77734375" style="0" customWidth="1"/>
  </cols>
  <sheetData>
    <row r="1" spans="1:2" ht="15.75">
      <c r="A1" s="20" t="s">
        <v>0</v>
      </c>
      <c r="B1" s="21" t="s">
        <v>24</v>
      </c>
    </row>
    <row r="2" spans="1:2" ht="15">
      <c r="A2" s="22"/>
      <c r="B2" s="23"/>
    </row>
    <row r="3" spans="1:2" ht="15">
      <c r="A3" s="22">
        <v>1</v>
      </c>
      <c r="B3" s="24">
        <f>+Eingabe!$L$13*'Tabellen Zielzeit'!A3</f>
        <v>0.0026273148148148154</v>
      </c>
    </row>
    <row r="4" spans="1:2" ht="15">
      <c r="A4" s="22">
        <v>2</v>
      </c>
      <c r="B4" s="24">
        <f>+Eingabe!$L$13*'Tabellen Zielzeit'!A4</f>
        <v>0.005254629629629631</v>
      </c>
    </row>
    <row r="5" spans="1:2" ht="15">
      <c r="A5" s="22">
        <v>3</v>
      </c>
      <c r="B5" s="24">
        <f>+Eingabe!$L$13*'Tabellen Zielzeit'!A5</f>
        <v>0.007881944444444447</v>
      </c>
    </row>
    <row r="6" spans="1:2" ht="15">
      <c r="A6" s="22">
        <v>4</v>
      </c>
      <c r="B6" s="24">
        <f>+Eingabe!$L$13*'Tabellen Zielzeit'!A6</f>
        <v>0.010509259259259262</v>
      </c>
    </row>
    <row r="7" spans="1:2" ht="15">
      <c r="A7" s="25">
        <v>5</v>
      </c>
      <c r="B7" s="26">
        <f>+Eingabe!$L$13*'Tabellen Zielzeit'!A7</f>
        <v>0.013136574074074077</v>
      </c>
    </row>
    <row r="10" spans="1:2" ht="15.75">
      <c r="A10" s="20" t="s">
        <v>1</v>
      </c>
      <c r="B10" s="21" t="s">
        <v>24</v>
      </c>
    </row>
    <row r="11" spans="1:2" ht="15">
      <c r="A11" s="22"/>
      <c r="B11" s="23"/>
    </row>
    <row r="12" spans="1:2" ht="15">
      <c r="A12" s="22">
        <v>1</v>
      </c>
      <c r="B12" s="36">
        <f>+Eingabe!$L$15*'Tabellen Zielzeit'!A12</f>
        <v>0.0027662037037037034</v>
      </c>
    </row>
    <row r="13" spans="1:2" ht="15">
      <c r="A13" s="22">
        <v>2</v>
      </c>
      <c r="B13" s="36">
        <f>+Eingabe!$L$15*'Tabellen Zielzeit'!A13</f>
        <v>0.005532407407407407</v>
      </c>
    </row>
    <row r="14" spans="1:2" ht="15">
      <c r="A14" s="22">
        <v>3</v>
      </c>
      <c r="B14" s="36">
        <f>+Eingabe!$L$15*'Tabellen Zielzeit'!A14</f>
        <v>0.00829861111111111</v>
      </c>
    </row>
    <row r="15" spans="1:2" ht="15">
      <c r="A15" s="22">
        <v>4</v>
      </c>
      <c r="B15" s="36">
        <f>+Eingabe!$L$15*'Tabellen Zielzeit'!A15</f>
        <v>0.011064814814814814</v>
      </c>
    </row>
    <row r="16" spans="1:2" ht="15">
      <c r="A16" s="22">
        <v>5</v>
      </c>
      <c r="B16" s="36">
        <f>+Eingabe!$L$15*'Tabellen Zielzeit'!A16</f>
        <v>0.013831018518518517</v>
      </c>
    </row>
    <row r="17" spans="1:2" ht="15">
      <c r="A17" s="22">
        <v>6</v>
      </c>
      <c r="B17" s="36">
        <f>+Eingabe!$L$15*'Tabellen Zielzeit'!A17</f>
        <v>0.01659722222222222</v>
      </c>
    </row>
    <row r="18" spans="1:2" ht="15">
      <c r="A18" s="22">
        <v>7</v>
      </c>
      <c r="B18" s="36">
        <f>+Eingabe!$L$15*'Tabellen Zielzeit'!A18</f>
        <v>0.019363425925925923</v>
      </c>
    </row>
    <row r="19" spans="1:2" ht="15">
      <c r="A19" s="22">
        <v>8</v>
      </c>
      <c r="B19" s="36">
        <f>+Eingabe!$L$15*'Tabellen Zielzeit'!A19</f>
        <v>0.022129629629629628</v>
      </c>
    </row>
    <row r="20" spans="1:2" ht="15">
      <c r="A20" s="22">
        <v>9</v>
      </c>
      <c r="B20" s="36">
        <f>+Eingabe!$L$15*'Tabellen Zielzeit'!A20</f>
        <v>0.024895833333333332</v>
      </c>
    </row>
    <row r="21" spans="1:2" ht="15">
      <c r="A21" s="25">
        <v>10</v>
      </c>
      <c r="B21" s="37">
        <f>+Eingabe!$L$15*'Tabellen Zielzeit'!A21</f>
        <v>0.027662037037037034</v>
      </c>
    </row>
    <row r="23" spans="1:2" ht="15.75">
      <c r="A23" s="27" t="s">
        <v>2</v>
      </c>
      <c r="B23" s="21" t="s">
        <v>24</v>
      </c>
    </row>
    <row r="24" spans="1:2" ht="15">
      <c r="A24" s="22"/>
      <c r="B24" s="23"/>
    </row>
    <row r="25" spans="1:2" ht="15">
      <c r="A25" s="22">
        <v>1</v>
      </c>
      <c r="B25" s="36">
        <f>+Eingabe!$L$17*'Tabellen Zielzeit'!A25</f>
        <v>0.002893518518518519</v>
      </c>
    </row>
    <row r="26" spans="1:2" ht="15">
      <c r="A26" s="22">
        <v>2</v>
      </c>
      <c r="B26" s="36">
        <f>+Eingabe!$L$17*'Tabellen Zielzeit'!A26</f>
        <v>0.005787037037037038</v>
      </c>
    </row>
    <row r="27" spans="1:2" ht="15">
      <c r="A27" s="22">
        <v>3</v>
      </c>
      <c r="B27" s="36">
        <f>+Eingabe!$L$17*'Tabellen Zielzeit'!A27</f>
        <v>0.008680555555555556</v>
      </c>
    </row>
    <row r="28" spans="1:2" ht="15">
      <c r="A28" s="22">
        <v>4</v>
      </c>
      <c r="B28" s="36">
        <f>+Eingabe!$L$17*'Tabellen Zielzeit'!A28</f>
        <v>0.011574074074074075</v>
      </c>
    </row>
    <row r="29" spans="1:2" ht="15">
      <c r="A29" s="22">
        <v>5</v>
      </c>
      <c r="B29" s="36">
        <f>+Eingabe!$L$17*'Tabellen Zielzeit'!A29</f>
        <v>0.014467592592592594</v>
      </c>
    </row>
    <row r="30" spans="1:2" ht="15">
      <c r="A30" s="22">
        <v>6</v>
      </c>
      <c r="B30" s="36">
        <f>+Eingabe!$L$17*'Tabellen Zielzeit'!A30</f>
        <v>0.017361111111111112</v>
      </c>
    </row>
    <row r="31" spans="1:2" ht="15">
      <c r="A31" s="22">
        <v>7</v>
      </c>
      <c r="B31" s="36">
        <f>+Eingabe!$L$17*'Tabellen Zielzeit'!A31</f>
        <v>0.020254629629629633</v>
      </c>
    </row>
    <row r="32" spans="1:2" ht="15">
      <c r="A32" s="22">
        <v>8</v>
      </c>
      <c r="B32" s="36">
        <f>+Eingabe!$L$17*'Tabellen Zielzeit'!A32</f>
        <v>0.02314814814814815</v>
      </c>
    </row>
    <row r="33" spans="1:2" ht="15">
      <c r="A33" s="22">
        <v>9</v>
      </c>
      <c r="B33" s="36">
        <f>+Eingabe!$L$17*'Tabellen Zielzeit'!A33</f>
        <v>0.026041666666666668</v>
      </c>
    </row>
    <row r="34" spans="1:2" ht="15">
      <c r="A34" s="22">
        <v>10</v>
      </c>
      <c r="B34" s="36">
        <f>+Eingabe!$L$17*'Tabellen Zielzeit'!A34</f>
        <v>0.02893518518518519</v>
      </c>
    </row>
    <row r="35" spans="1:2" ht="15">
      <c r="A35" s="22">
        <v>11</v>
      </c>
      <c r="B35" s="36">
        <f>+Eingabe!$L$17*'Tabellen Zielzeit'!A35</f>
        <v>0.031828703703703706</v>
      </c>
    </row>
    <row r="36" spans="1:2" ht="15">
      <c r="A36" s="22">
        <v>12</v>
      </c>
      <c r="B36" s="36">
        <f>+Eingabe!$L$17*'Tabellen Zielzeit'!A36</f>
        <v>0.034722222222222224</v>
      </c>
    </row>
    <row r="37" spans="1:2" ht="15">
      <c r="A37" s="22">
        <v>13</v>
      </c>
      <c r="B37" s="36">
        <f>+Eingabe!$L$17*'Tabellen Zielzeit'!A37</f>
        <v>0.03761574074074074</v>
      </c>
    </row>
    <row r="38" spans="1:2" ht="15">
      <c r="A38" s="22">
        <v>14</v>
      </c>
      <c r="B38" s="36">
        <f>+Eingabe!$L$17*'Tabellen Zielzeit'!A38</f>
        <v>0.040509259259259266</v>
      </c>
    </row>
    <row r="39" spans="1:2" ht="15">
      <c r="A39" s="25">
        <v>15</v>
      </c>
      <c r="B39" s="37">
        <f>+Eingabe!$L$17*'Tabellen Zielzeit'!A39</f>
        <v>0.04340277777777778</v>
      </c>
    </row>
    <row r="41" spans="1:4" ht="15.75">
      <c r="A41" s="28" t="s">
        <v>3</v>
      </c>
      <c r="B41" s="29" t="s">
        <v>24</v>
      </c>
      <c r="C41" s="30"/>
      <c r="D41" s="21" t="s">
        <v>24</v>
      </c>
    </row>
    <row r="42" spans="1:4" ht="15">
      <c r="A42" s="32" t="s">
        <v>25</v>
      </c>
      <c r="B42" s="33"/>
      <c r="C42" s="33" t="s">
        <v>26</v>
      </c>
      <c r="D42" s="23"/>
    </row>
    <row r="43" spans="1:4" ht="15">
      <c r="A43" s="22">
        <v>1</v>
      </c>
      <c r="B43" s="38">
        <f>+Eingabe!$L$19*'Tabellen Zielzeit'!A43</f>
        <v>0.0030212001933568123</v>
      </c>
      <c r="C43" s="33">
        <v>1</v>
      </c>
      <c r="D43" s="36">
        <f>+Eingabe!$N$19*'Tabellen Zielzeit'!C43</f>
        <v>0.004861111111111111</v>
      </c>
    </row>
    <row r="44" spans="1:4" ht="15">
      <c r="A44" s="22">
        <v>2</v>
      </c>
      <c r="B44" s="38">
        <f>+Eingabe!$L$19*'Tabellen Zielzeit'!A44</f>
        <v>0.0060424003867136245</v>
      </c>
      <c r="C44" s="33">
        <v>2</v>
      </c>
      <c r="D44" s="36">
        <f>+Eingabe!$N$19*'Tabellen Zielzeit'!C44</f>
        <v>0.009722222222222222</v>
      </c>
    </row>
    <row r="45" spans="1:4" ht="15">
      <c r="A45" s="22">
        <v>3</v>
      </c>
      <c r="B45" s="38">
        <f>+Eingabe!$L$19*'Tabellen Zielzeit'!A45</f>
        <v>0.009063600580070438</v>
      </c>
      <c r="C45" s="33">
        <v>3</v>
      </c>
      <c r="D45" s="36">
        <f>+Eingabe!$N$19*'Tabellen Zielzeit'!C45</f>
        <v>0.014583333333333334</v>
      </c>
    </row>
    <row r="46" spans="1:4" ht="15">
      <c r="A46" s="22">
        <v>4</v>
      </c>
      <c r="B46" s="38">
        <f>+Eingabe!$L$19*'Tabellen Zielzeit'!A46</f>
        <v>0.012084800773427249</v>
      </c>
      <c r="C46" s="33">
        <v>4</v>
      </c>
      <c r="D46" s="36">
        <f>+Eingabe!$N$19*'Tabellen Zielzeit'!C46</f>
        <v>0.019444444444444445</v>
      </c>
    </row>
    <row r="47" spans="1:4" ht="15">
      <c r="A47" s="22">
        <v>5</v>
      </c>
      <c r="B47" s="38">
        <f>+Eingabe!$L$19*'Tabellen Zielzeit'!A47</f>
        <v>0.01510600096678406</v>
      </c>
      <c r="C47" s="33">
        <v>5</v>
      </c>
      <c r="D47" s="36">
        <f>+Eingabe!$N$19*'Tabellen Zielzeit'!C47</f>
        <v>0.024305555555555556</v>
      </c>
    </row>
    <row r="48" spans="1:4" ht="15">
      <c r="A48" s="22">
        <v>6</v>
      </c>
      <c r="B48" s="38">
        <f>+Eingabe!$L$19*'Tabellen Zielzeit'!A48</f>
        <v>0.018127201160140875</v>
      </c>
      <c r="C48" s="33">
        <v>6</v>
      </c>
      <c r="D48" s="36">
        <f>+Eingabe!$N$19*'Tabellen Zielzeit'!C48</f>
        <v>0.029166666666666667</v>
      </c>
    </row>
    <row r="49" spans="1:4" ht="15">
      <c r="A49" s="22">
        <v>7</v>
      </c>
      <c r="B49" s="38">
        <f>+Eingabe!$L$19*'Tabellen Zielzeit'!A49</f>
        <v>0.021148401353497687</v>
      </c>
      <c r="C49" s="33">
        <v>7</v>
      </c>
      <c r="D49" s="36">
        <f>+Eingabe!$N$19*'Tabellen Zielzeit'!C49</f>
        <v>0.03402777777777778</v>
      </c>
    </row>
    <row r="50" spans="1:4" ht="15">
      <c r="A50" s="22">
        <v>8</v>
      </c>
      <c r="B50" s="38">
        <f>+Eingabe!$L$19*'Tabellen Zielzeit'!A50</f>
        <v>0.024169601546854498</v>
      </c>
      <c r="C50" s="33">
        <v>8</v>
      </c>
      <c r="D50" s="36">
        <f>+Eingabe!$N$19*'Tabellen Zielzeit'!C50</f>
        <v>0.03888888888888889</v>
      </c>
    </row>
    <row r="51" spans="1:4" ht="15">
      <c r="A51" s="22">
        <v>9</v>
      </c>
      <c r="B51" s="38">
        <f>+Eingabe!$L$19*'Tabellen Zielzeit'!A51</f>
        <v>0.02719080174021131</v>
      </c>
      <c r="C51" s="33">
        <v>9</v>
      </c>
      <c r="D51" s="36">
        <f>+Eingabe!$N$19*'Tabellen Zielzeit'!C51</f>
        <v>0.04375</v>
      </c>
    </row>
    <row r="52" spans="1:4" ht="15">
      <c r="A52" s="22">
        <v>10</v>
      </c>
      <c r="B52" s="38">
        <f>+Eingabe!$L$19*'Tabellen Zielzeit'!A52</f>
        <v>0.03021200193356812</v>
      </c>
      <c r="C52" s="33">
        <v>10</v>
      </c>
      <c r="D52" s="36">
        <f>+Eingabe!$N$19*'Tabellen Zielzeit'!C52</f>
        <v>0.04861111111111111</v>
      </c>
    </row>
    <row r="53" spans="1:4" ht="15">
      <c r="A53" s="22">
        <v>11</v>
      </c>
      <c r="B53" s="38">
        <f>+Eingabe!$L$19*'Tabellen Zielzeit'!A53</f>
        <v>0.03323320212692493</v>
      </c>
      <c r="C53" s="33"/>
      <c r="D53" s="23"/>
    </row>
    <row r="54" spans="1:4" ht="15">
      <c r="A54" s="22">
        <v>12</v>
      </c>
      <c r="B54" s="38">
        <f>+Eingabe!$L$19*'Tabellen Zielzeit'!A54</f>
        <v>0.03625440232028175</v>
      </c>
      <c r="C54" s="33"/>
      <c r="D54" s="23"/>
    </row>
    <row r="55" spans="1:4" ht="15">
      <c r="A55" s="22">
        <v>13</v>
      </c>
      <c r="B55" s="38">
        <f>+Eingabe!$L$19*'Tabellen Zielzeit'!A55</f>
        <v>0.03927560251363856</v>
      </c>
      <c r="C55" s="33"/>
      <c r="D55" s="23"/>
    </row>
    <row r="56" spans="1:4" ht="15">
      <c r="A56" s="22">
        <v>14</v>
      </c>
      <c r="B56" s="38">
        <f>+Eingabe!$L$19*'Tabellen Zielzeit'!A56</f>
        <v>0.04229680270699537</v>
      </c>
      <c r="C56" s="33"/>
      <c r="D56" s="23"/>
    </row>
    <row r="57" spans="1:4" ht="15">
      <c r="A57" s="22">
        <v>15</v>
      </c>
      <c r="B57" s="38">
        <f>+Eingabe!$L$19*'Tabellen Zielzeit'!A57</f>
        <v>0.045318002900352185</v>
      </c>
      <c r="C57" s="33"/>
      <c r="D57" s="23"/>
    </row>
    <row r="58" spans="1:4" ht="15">
      <c r="A58" s="22">
        <v>16</v>
      </c>
      <c r="B58" s="38">
        <f>+Eingabe!$L$19*'Tabellen Zielzeit'!A58</f>
        <v>0.048339203093708996</v>
      </c>
      <c r="C58" s="33"/>
      <c r="D58" s="23"/>
    </row>
    <row r="59" spans="1:4" ht="15">
      <c r="A59" s="25">
        <v>16.09</v>
      </c>
      <c r="B59" s="39">
        <f>+Eingabe!$L$19*'Tabellen Zielzeit'!A59</f>
        <v>0.04861111111111111</v>
      </c>
      <c r="C59" s="34"/>
      <c r="D59" s="35"/>
    </row>
    <row r="61" spans="1:2" ht="15.75">
      <c r="A61" s="20" t="s">
        <v>27</v>
      </c>
      <c r="B61" s="21" t="s">
        <v>24</v>
      </c>
    </row>
    <row r="62" spans="1:2" ht="15">
      <c r="A62" s="22"/>
      <c r="B62" s="23"/>
    </row>
    <row r="63" spans="1:2" ht="15">
      <c r="A63" s="22">
        <v>1</v>
      </c>
      <c r="B63" s="36">
        <f>+Eingabe!$L$21*'Tabellen Zielzeit'!A63</f>
        <v>0.0030776421640268063</v>
      </c>
    </row>
    <row r="64" spans="1:2" ht="15">
      <c r="A64" s="22">
        <v>2</v>
      </c>
      <c r="B64" s="36">
        <f>+Eingabe!$L$21*'Tabellen Zielzeit'!A64</f>
        <v>0.0061552843280536125</v>
      </c>
    </row>
    <row r="65" spans="1:2" ht="15">
      <c r="A65" s="22">
        <v>3</v>
      </c>
      <c r="B65" s="36">
        <f>+Eingabe!$L$21*'Tabellen Zielzeit'!A65</f>
        <v>0.009232926492080419</v>
      </c>
    </row>
    <row r="66" spans="1:2" ht="15">
      <c r="A66" s="22">
        <v>4</v>
      </c>
      <c r="B66" s="36">
        <f>+Eingabe!$L$21*'Tabellen Zielzeit'!A66</f>
        <v>0.012310568656107225</v>
      </c>
    </row>
    <row r="67" spans="1:2" ht="15">
      <c r="A67" s="22">
        <v>5</v>
      </c>
      <c r="B67" s="36">
        <f>+Eingabe!$L$21*'Tabellen Zielzeit'!A67</f>
        <v>0.015388210820134031</v>
      </c>
    </row>
    <row r="68" spans="1:2" ht="15">
      <c r="A68" s="22">
        <v>6</v>
      </c>
      <c r="B68" s="36">
        <f>+Eingabe!$L$21*'Tabellen Zielzeit'!A68</f>
        <v>0.018465852984160838</v>
      </c>
    </row>
    <row r="69" spans="1:2" ht="15">
      <c r="A69" s="22">
        <v>7</v>
      </c>
      <c r="B69" s="36">
        <f>+Eingabe!$L$21*'Tabellen Zielzeit'!A69</f>
        <v>0.021543495148187645</v>
      </c>
    </row>
    <row r="70" spans="1:2" ht="15">
      <c r="A70" s="22">
        <v>8</v>
      </c>
      <c r="B70" s="36">
        <f>+Eingabe!$L$21*'Tabellen Zielzeit'!A70</f>
        <v>0.02462113731221445</v>
      </c>
    </row>
    <row r="71" spans="1:2" ht="15">
      <c r="A71" s="22">
        <v>9</v>
      </c>
      <c r="B71" s="36">
        <f>+Eingabe!$L$21*'Tabellen Zielzeit'!A71</f>
        <v>0.027698779476241255</v>
      </c>
    </row>
    <row r="72" spans="1:2" ht="15">
      <c r="A72" s="22">
        <v>10</v>
      </c>
      <c r="B72" s="36">
        <f>+Eingabe!$L$21*'Tabellen Zielzeit'!A72</f>
        <v>0.030776421640268063</v>
      </c>
    </row>
    <row r="73" spans="1:2" ht="15">
      <c r="A73" s="40">
        <v>11</v>
      </c>
      <c r="B73" s="36">
        <f>+Eingabe!$L$21*'Tabellen Zielzeit'!A73</f>
        <v>0.03385406380429487</v>
      </c>
    </row>
    <row r="74" spans="1:2" ht="15">
      <c r="A74" s="40">
        <v>12</v>
      </c>
      <c r="B74" s="36">
        <f>+Eingabe!$L$21*'Tabellen Zielzeit'!A74</f>
        <v>0.036931705968321675</v>
      </c>
    </row>
    <row r="75" spans="1:2" ht="15">
      <c r="A75" s="40">
        <v>13</v>
      </c>
      <c r="B75" s="36">
        <f>+Eingabe!$L$21*'Tabellen Zielzeit'!A75</f>
        <v>0.04000934813234848</v>
      </c>
    </row>
    <row r="76" spans="1:2" ht="15">
      <c r="A76" s="40">
        <v>14</v>
      </c>
      <c r="B76" s="36">
        <f>+Eingabe!$L$21*'Tabellen Zielzeit'!A76</f>
        <v>0.04308699029637529</v>
      </c>
    </row>
    <row r="77" spans="1:2" ht="15">
      <c r="A77" s="40">
        <v>15</v>
      </c>
      <c r="B77" s="36">
        <f>+Eingabe!$L$21*'Tabellen Zielzeit'!A77</f>
        <v>0.046164632460402096</v>
      </c>
    </row>
    <row r="78" spans="1:2" ht="15">
      <c r="A78" s="40">
        <v>16</v>
      </c>
      <c r="B78" s="36">
        <f>+Eingabe!$L$21*'Tabellen Zielzeit'!A78</f>
        <v>0.0492422746244289</v>
      </c>
    </row>
    <row r="79" spans="1:2" ht="15">
      <c r="A79" s="40">
        <v>17</v>
      </c>
      <c r="B79" s="36">
        <f>+Eingabe!$L$21*'Tabellen Zielzeit'!A79</f>
        <v>0.052319916788455705</v>
      </c>
    </row>
    <row r="80" spans="1:2" ht="15">
      <c r="A80" s="40">
        <v>18</v>
      </c>
      <c r="B80" s="36">
        <f>+Eingabe!$L$21*'Tabellen Zielzeit'!A80</f>
        <v>0.05539755895248251</v>
      </c>
    </row>
    <row r="81" spans="1:2" ht="15">
      <c r="A81" s="40">
        <v>19</v>
      </c>
      <c r="B81" s="36">
        <f>+Eingabe!$L$21*'Tabellen Zielzeit'!A81</f>
        <v>0.05847520111650932</v>
      </c>
    </row>
    <row r="82" spans="1:2" ht="15">
      <c r="A82" s="40">
        <v>20</v>
      </c>
      <c r="B82" s="36">
        <f>+Eingabe!$L$21*'Tabellen Zielzeit'!A82</f>
        <v>0.061552843280536125</v>
      </c>
    </row>
    <row r="83" spans="1:2" ht="15">
      <c r="A83" s="25">
        <f>42.195/2</f>
        <v>21.0975</v>
      </c>
      <c r="B83" s="37">
        <f>+Eingabe!$L$21*'Tabellen Zielzeit'!A83</f>
        <v>0.06493055555555555</v>
      </c>
    </row>
    <row r="85" spans="1:4" ht="15.75">
      <c r="A85" s="28" t="s">
        <v>5</v>
      </c>
      <c r="B85" s="30"/>
      <c r="C85" s="30"/>
      <c r="D85" s="31"/>
    </row>
    <row r="86" spans="1:4" ht="15">
      <c r="A86" s="32" t="s">
        <v>25</v>
      </c>
      <c r="B86" s="46" t="s">
        <v>24</v>
      </c>
      <c r="C86" s="50" t="s">
        <v>26</v>
      </c>
      <c r="D86" s="47" t="s">
        <v>24</v>
      </c>
    </row>
    <row r="87" spans="1:4" ht="15">
      <c r="A87" s="22">
        <v>1</v>
      </c>
      <c r="B87" s="38">
        <f>+Eingabe!$L$23*'Tabellen Zielzeit'!A87</f>
        <v>0.003373885794788745</v>
      </c>
      <c r="C87" s="22">
        <v>1</v>
      </c>
      <c r="D87" s="36">
        <f>+Eingabe!$N$23*'Tabellen Zielzeit'!C87</f>
        <v>0.005428582243815091</v>
      </c>
    </row>
    <row r="88" spans="1:4" ht="15">
      <c r="A88" s="22">
        <v>2</v>
      </c>
      <c r="B88" s="38">
        <f>+Eingabe!$L$23*'Tabellen Zielzeit'!A88</f>
        <v>0.00674777158957749</v>
      </c>
      <c r="C88" s="22">
        <v>2</v>
      </c>
      <c r="D88" s="36">
        <f>+Eingabe!$N$23*'Tabellen Zielzeit'!C88</f>
        <v>0.010857164487630182</v>
      </c>
    </row>
    <row r="89" spans="1:4" ht="15">
      <c r="A89" s="22">
        <v>3</v>
      </c>
      <c r="B89" s="38">
        <f>+Eingabe!$L$23*'Tabellen Zielzeit'!A89</f>
        <v>0.010121657384366234</v>
      </c>
      <c r="C89" s="22">
        <v>3</v>
      </c>
      <c r="D89" s="36">
        <f>+Eingabe!$N$23*'Tabellen Zielzeit'!C89</f>
        <v>0.016285746731445273</v>
      </c>
    </row>
    <row r="90" spans="1:4" ht="15">
      <c r="A90" s="22">
        <v>4</v>
      </c>
      <c r="B90" s="38">
        <f>+Eingabe!$L$23*'Tabellen Zielzeit'!A90</f>
        <v>0.01349554317915498</v>
      </c>
      <c r="C90" s="22">
        <v>4</v>
      </c>
      <c r="D90" s="36">
        <f>+Eingabe!$N$23*'Tabellen Zielzeit'!C90</f>
        <v>0.021714328975260364</v>
      </c>
    </row>
    <row r="91" spans="1:4" ht="15">
      <c r="A91" s="22">
        <v>5</v>
      </c>
      <c r="B91" s="38">
        <f>+Eingabe!$L$23*'Tabellen Zielzeit'!A91</f>
        <v>0.016869428973943723</v>
      </c>
      <c r="C91" s="22">
        <v>5</v>
      </c>
      <c r="D91" s="36">
        <f>+Eingabe!$N$23*'Tabellen Zielzeit'!C91</f>
        <v>0.027142911219075454</v>
      </c>
    </row>
    <row r="92" spans="1:4" ht="15">
      <c r="A92" s="22">
        <v>6</v>
      </c>
      <c r="B92" s="38">
        <f>+Eingabe!$L$23*'Tabellen Zielzeit'!A92</f>
        <v>0.02024331476873247</v>
      </c>
      <c r="C92" s="22">
        <v>6</v>
      </c>
      <c r="D92" s="36">
        <f>+Eingabe!$N$23*'Tabellen Zielzeit'!C92</f>
        <v>0.032571493462890545</v>
      </c>
    </row>
    <row r="93" spans="1:4" ht="15">
      <c r="A93" s="22">
        <v>7</v>
      </c>
      <c r="B93" s="38">
        <f>+Eingabe!$L$23*'Tabellen Zielzeit'!A93</f>
        <v>0.023617200563521214</v>
      </c>
      <c r="C93" s="22">
        <v>7</v>
      </c>
      <c r="D93" s="36">
        <f>+Eingabe!$N$23*'Tabellen Zielzeit'!C93</f>
        <v>0.03800007570670563</v>
      </c>
    </row>
    <row r="94" spans="1:4" ht="15">
      <c r="A94" s="22">
        <v>8</v>
      </c>
      <c r="B94" s="38">
        <f>+Eingabe!$L$23*'Tabellen Zielzeit'!A94</f>
        <v>0.02699108635830996</v>
      </c>
      <c r="C94" s="22">
        <v>8</v>
      </c>
      <c r="D94" s="36">
        <f>+Eingabe!$N$23*'Tabellen Zielzeit'!C94</f>
        <v>0.04342865795052073</v>
      </c>
    </row>
    <row r="95" spans="1:4" ht="15">
      <c r="A95" s="22">
        <v>9</v>
      </c>
      <c r="B95" s="38">
        <f>+Eingabe!$L$23*'Tabellen Zielzeit'!A95</f>
        <v>0.030364972153098704</v>
      </c>
      <c r="C95" s="22">
        <v>9</v>
      </c>
      <c r="D95" s="36">
        <f>+Eingabe!$N$23*'Tabellen Zielzeit'!C95</f>
        <v>0.04885724019433582</v>
      </c>
    </row>
    <row r="96" spans="1:4" ht="15">
      <c r="A96" s="22">
        <v>10</v>
      </c>
      <c r="B96" s="38">
        <f>+Eingabe!$L$23*'Tabellen Zielzeit'!A96</f>
        <v>0.033738857947887446</v>
      </c>
      <c r="C96" s="22">
        <v>10</v>
      </c>
      <c r="D96" s="36">
        <f>+Eingabe!$N$23*'Tabellen Zielzeit'!C96</f>
        <v>0.05428582243815091</v>
      </c>
    </row>
    <row r="97" spans="1:4" ht="15">
      <c r="A97" s="22">
        <v>11</v>
      </c>
      <c r="B97" s="38">
        <f>+Eingabe!$L$23*'Tabellen Zielzeit'!A97</f>
        <v>0.037112743742676195</v>
      </c>
      <c r="C97" s="22">
        <v>11</v>
      </c>
      <c r="D97" s="36">
        <f>+Eingabe!$N$23*'Tabellen Zielzeit'!C97</f>
        <v>0.059714404681965996</v>
      </c>
    </row>
    <row r="98" spans="1:4" ht="15">
      <c r="A98" s="22">
        <v>12</v>
      </c>
      <c r="B98" s="38">
        <f>+Eingabe!$L$23*'Tabellen Zielzeit'!A98</f>
        <v>0.04048662953746494</v>
      </c>
      <c r="C98" s="22">
        <v>12</v>
      </c>
      <c r="D98" s="36">
        <f>+Eingabe!$N$23*'Tabellen Zielzeit'!C98</f>
        <v>0.06514298692578109</v>
      </c>
    </row>
    <row r="99" spans="1:4" ht="15">
      <c r="A99" s="22">
        <v>13</v>
      </c>
      <c r="B99" s="38">
        <f>+Eingabe!$L$23*'Tabellen Zielzeit'!A99</f>
        <v>0.043860515332253686</v>
      </c>
      <c r="C99" s="22">
        <v>13</v>
      </c>
      <c r="D99" s="36">
        <f>+Eingabe!$N$23*'Tabellen Zielzeit'!C99</f>
        <v>0.07057156916959618</v>
      </c>
    </row>
    <row r="100" spans="1:4" ht="15">
      <c r="A100" s="22">
        <v>14</v>
      </c>
      <c r="B100" s="38">
        <f>+Eingabe!$L$23*'Tabellen Zielzeit'!A100</f>
        <v>0.04723440112704243</v>
      </c>
      <c r="C100" s="49">
        <f>42.195/2/1.609</f>
        <v>13.112181479179615</v>
      </c>
      <c r="D100" s="36">
        <f>+Eingabe!$N$23*'Tabellen Zielzeit'!C100</f>
        <v>0.07118055555555555</v>
      </c>
    </row>
    <row r="101" spans="1:4" ht="15">
      <c r="A101" s="22">
        <v>15</v>
      </c>
      <c r="B101" s="38">
        <f>+Eingabe!$L$23*'Tabellen Zielzeit'!A101</f>
        <v>0.050608286921831176</v>
      </c>
      <c r="C101" s="22">
        <v>14</v>
      </c>
      <c r="D101" s="36">
        <f>+Eingabe!$N$23*'Tabellen Zielzeit'!C101</f>
        <v>0.07600015141341127</v>
      </c>
    </row>
    <row r="102" spans="1:4" ht="15">
      <c r="A102" s="22">
        <v>16</v>
      </c>
      <c r="B102" s="38">
        <f>+Eingabe!$L$23*'Tabellen Zielzeit'!A102</f>
        <v>0.05398217271661992</v>
      </c>
      <c r="C102" s="22">
        <v>15</v>
      </c>
      <c r="D102" s="36">
        <f>+Eingabe!$N$23*'Tabellen Zielzeit'!C102</f>
        <v>0.08142873365722636</v>
      </c>
    </row>
    <row r="103" spans="1:4" ht="15">
      <c r="A103" s="22">
        <v>17</v>
      </c>
      <c r="B103" s="38">
        <f>+Eingabe!$L$23*'Tabellen Zielzeit'!A103</f>
        <v>0.05735605851140866</v>
      </c>
      <c r="C103" s="22">
        <v>16</v>
      </c>
      <c r="D103" s="36">
        <f>+Eingabe!$N$23*'Tabellen Zielzeit'!C103</f>
        <v>0.08685731590104145</v>
      </c>
    </row>
    <row r="104" spans="1:4" ht="15">
      <c r="A104" s="22">
        <v>18</v>
      </c>
      <c r="B104" s="38">
        <f>+Eingabe!$L$23*'Tabellen Zielzeit'!A104</f>
        <v>0.06072994430619741</v>
      </c>
      <c r="C104" s="22">
        <v>17</v>
      </c>
      <c r="D104" s="36">
        <f>+Eingabe!$N$23*'Tabellen Zielzeit'!C104</f>
        <v>0.09228589814485655</v>
      </c>
    </row>
    <row r="105" spans="1:4" ht="15">
      <c r="A105" s="22">
        <v>19</v>
      </c>
      <c r="B105" s="38">
        <f>+Eingabe!$L$23*'Tabellen Zielzeit'!A105</f>
        <v>0.06410383010098615</v>
      </c>
      <c r="C105" s="22">
        <v>18</v>
      </c>
      <c r="D105" s="36">
        <f>+Eingabe!$N$23*'Tabellen Zielzeit'!C105</f>
        <v>0.09771448038867164</v>
      </c>
    </row>
    <row r="106" spans="1:4" ht="15">
      <c r="A106" s="22">
        <v>20</v>
      </c>
      <c r="B106" s="38">
        <f>+Eingabe!$L$23*'Tabellen Zielzeit'!A106</f>
        <v>0.06747771589577489</v>
      </c>
      <c r="C106" s="22">
        <v>19</v>
      </c>
      <c r="D106" s="36">
        <f>+Eingabe!$N$23*'Tabellen Zielzeit'!C106</f>
        <v>0.10314306263248672</v>
      </c>
    </row>
    <row r="107" spans="1:4" ht="15">
      <c r="A107" s="22">
        <v>21</v>
      </c>
      <c r="B107" s="38">
        <f>+Eingabe!$L$23*'Tabellen Zielzeit'!A107</f>
        <v>0.07085160169056365</v>
      </c>
      <c r="C107" s="22">
        <v>20</v>
      </c>
      <c r="D107" s="36">
        <f>+Eingabe!$N$23*'Tabellen Zielzeit'!C107</f>
        <v>0.10857164487630182</v>
      </c>
    </row>
    <row r="108" spans="1:4" ht="15">
      <c r="A108" s="22">
        <f>42.195/2</f>
        <v>21.0975</v>
      </c>
      <c r="B108" s="38">
        <f>+Eingabe!$L$23*'Tabellen Zielzeit'!A108</f>
        <v>0.07118055555555555</v>
      </c>
      <c r="C108" s="22">
        <v>21</v>
      </c>
      <c r="D108" s="36">
        <f>+Eingabe!$N$23*'Tabellen Zielzeit'!C108</f>
        <v>0.11400022712011691</v>
      </c>
    </row>
    <row r="109" spans="1:4" ht="15">
      <c r="A109" s="22">
        <v>22</v>
      </c>
      <c r="B109" s="38">
        <f>+Eingabe!$L$23*'Tabellen Zielzeit'!A109</f>
        <v>0.07422548748535239</v>
      </c>
      <c r="C109" s="22">
        <v>22</v>
      </c>
      <c r="D109" s="36">
        <f>+Eingabe!$N$23*'Tabellen Zielzeit'!C109</f>
        <v>0.11942880936393199</v>
      </c>
    </row>
    <row r="110" spans="1:4" ht="15">
      <c r="A110" s="22">
        <v>23</v>
      </c>
      <c r="B110" s="38">
        <f>+Eingabe!$L$23*'Tabellen Zielzeit'!A110</f>
        <v>0.07759937328014113</v>
      </c>
      <c r="C110" s="22">
        <v>23</v>
      </c>
      <c r="D110" s="36">
        <f>+Eingabe!$N$23*'Tabellen Zielzeit'!C110</f>
        <v>0.12485739160774709</v>
      </c>
    </row>
    <row r="111" spans="1:4" ht="15">
      <c r="A111" s="22">
        <v>24</v>
      </c>
      <c r="B111" s="38">
        <f>+Eingabe!$L$23*'Tabellen Zielzeit'!A111</f>
        <v>0.08097325907492987</v>
      </c>
      <c r="C111" s="22">
        <v>24</v>
      </c>
      <c r="D111" s="36">
        <f>+Eingabe!$N$23*'Tabellen Zielzeit'!C111</f>
        <v>0.13028597385156218</v>
      </c>
    </row>
    <row r="112" spans="1:4" ht="15">
      <c r="A112" s="22">
        <v>25</v>
      </c>
      <c r="B112" s="38">
        <f>+Eingabe!$L$23*'Tabellen Zielzeit'!A112</f>
        <v>0.08434714486971862</v>
      </c>
      <c r="C112" s="22">
        <v>25</v>
      </c>
      <c r="D112" s="36">
        <f>+Eingabe!$N$23*'Tabellen Zielzeit'!C112</f>
        <v>0.13571455609537728</v>
      </c>
    </row>
    <row r="113" spans="1:4" ht="15">
      <c r="A113" s="22">
        <v>26</v>
      </c>
      <c r="B113" s="38">
        <f>+Eingabe!$L$23*'Tabellen Zielzeit'!A113</f>
        <v>0.08772103066450737</v>
      </c>
      <c r="C113" s="22">
        <v>26</v>
      </c>
      <c r="D113" s="36">
        <f>+Eingabe!$N$23*'Tabellen Zielzeit'!C113</f>
        <v>0.14114313833919237</v>
      </c>
    </row>
    <row r="114" spans="1:4" ht="15">
      <c r="A114" s="22">
        <v>27</v>
      </c>
      <c r="B114" s="38">
        <f>+Eingabe!$L$23*'Tabellen Zielzeit'!A114</f>
        <v>0.09109491645929611</v>
      </c>
      <c r="C114" s="49">
        <f>42.195/1.609</f>
        <v>26.22436295835923</v>
      </c>
      <c r="D114" s="36">
        <f>+Eingabe!$N$23*'Tabellen Zielzeit'!C114</f>
        <v>0.1423611111111111</v>
      </c>
    </row>
    <row r="115" spans="1:4" ht="15">
      <c r="A115" s="22">
        <v>28</v>
      </c>
      <c r="B115" s="38">
        <f>+Eingabe!$L$23*'Tabellen Zielzeit'!A115</f>
        <v>0.09446880225408485</v>
      </c>
      <c r="C115" s="33"/>
      <c r="D115" s="23"/>
    </row>
    <row r="116" spans="1:4" ht="15">
      <c r="A116" s="22">
        <v>29</v>
      </c>
      <c r="B116" s="38">
        <f>+Eingabe!$L$23*'Tabellen Zielzeit'!A116</f>
        <v>0.0978426880488736</v>
      </c>
      <c r="C116" s="33"/>
      <c r="D116" s="23"/>
    </row>
    <row r="117" spans="1:4" ht="15">
      <c r="A117" s="22">
        <v>30</v>
      </c>
      <c r="B117" s="38">
        <f>+Eingabe!$L$23*'Tabellen Zielzeit'!A117</f>
        <v>0.10121657384366235</v>
      </c>
      <c r="C117" s="33"/>
      <c r="D117" s="23"/>
    </row>
    <row r="118" spans="1:4" ht="15">
      <c r="A118" s="22">
        <v>31</v>
      </c>
      <c r="B118" s="38">
        <f>+Eingabe!$L$23*'Tabellen Zielzeit'!A118</f>
        <v>0.1045904596384511</v>
      </c>
      <c r="C118" s="33"/>
      <c r="D118" s="23"/>
    </row>
    <row r="119" spans="1:4" ht="15">
      <c r="A119" s="22">
        <v>32</v>
      </c>
      <c r="B119" s="38">
        <f>+Eingabe!$L$23*'Tabellen Zielzeit'!A119</f>
        <v>0.10796434543323984</v>
      </c>
      <c r="C119" s="33"/>
      <c r="D119" s="23"/>
    </row>
    <row r="120" spans="1:4" ht="15">
      <c r="A120" s="22">
        <v>33</v>
      </c>
      <c r="B120" s="38">
        <f>+Eingabe!$L$23*'Tabellen Zielzeit'!A120</f>
        <v>0.11133823122802858</v>
      </c>
      <c r="C120" s="33"/>
      <c r="D120" s="23"/>
    </row>
    <row r="121" spans="1:4" ht="15">
      <c r="A121" s="22">
        <v>34</v>
      </c>
      <c r="B121" s="38">
        <f>+Eingabe!$L$23*'Tabellen Zielzeit'!A121</f>
        <v>0.11471211702281732</v>
      </c>
      <c r="C121" s="33"/>
      <c r="D121" s="23"/>
    </row>
    <row r="122" spans="1:4" ht="15">
      <c r="A122" s="22">
        <v>35</v>
      </c>
      <c r="B122" s="38">
        <f>+Eingabe!$L$23*'Tabellen Zielzeit'!A122</f>
        <v>0.11808600281760608</v>
      </c>
      <c r="C122" s="33"/>
      <c r="D122" s="23"/>
    </row>
    <row r="123" spans="1:4" ht="15">
      <c r="A123" s="22">
        <v>36</v>
      </c>
      <c r="B123" s="38">
        <f>+Eingabe!$L$23*'Tabellen Zielzeit'!A123</f>
        <v>0.12145988861239482</v>
      </c>
      <c r="C123" s="33"/>
      <c r="D123" s="23"/>
    </row>
    <row r="124" spans="1:4" ht="15">
      <c r="A124" s="22">
        <v>37</v>
      </c>
      <c r="B124" s="38">
        <f>+Eingabe!$L$23*'Tabellen Zielzeit'!A124</f>
        <v>0.12483377440718356</v>
      </c>
      <c r="C124" s="33"/>
      <c r="D124" s="23"/>
    </row>
    <row r="125" spans="1:4" ht="15">
      <c r="A125" s="22">
        <v>38</v>
      </c>
      <c r="B125" s="38">
        <f>+Eingabe!$L$23*'Tabellen Zielzeit'!A125</f>
        <v>0.1282076602019723</v>
      </c>
      <c r="C125" s="33"/>
      <c r="D125" s="23"/>
    </row>
    <row r="126" spans="1:4" ht="15">
      <c r="A126" s="22">
        <v>39</v>
      </c>
      <c r="B126" s="38">
        <f>+Eingabe!$L$23*'Tabellen Zielzeit'!A126</f>
        <v>0.13158154599676106</v>
      </c>
      <c r="C126" s="33"/>
      <c r="D126" s="23"/>
    </row>
    <row r="127" spans="1:4" ht="15">
      <c r="A127" s="22">
        <v>40</v>
      </c>
      <c r="B127" s="38">
        <f>+Eingabe!$L$23*'Tabellen Zielzeit'!A127</f>
        <v>0.13495543179154978</v>
      </c>
      <c r="C127" s="33"/>
      <c r="D127" s="23"/>
    </row>
    <row r="128" spans="1:4" ht="15">
      <c r="A128" s="22">
        <v>41</v>
      </c>
      <c r="B128" s="38">
        <f>+Eingabe!$L$23*'Tabellen Zielzeit'!A128</f>
        <v>0.13832931758633854</v>
      </c>
      <c r="C128" s="33"/>
      <c r="D128" s="23"/>
    </row>
    <row r="129" spans="1:4" ht="15">
      <c r="A129" s="22">
        <v>42</v>
      </c>
      <c r="B129" s="38">
        <f>+Eingabe!$L$23*'Tabellen Zielzeit'!A129</f>
        <v>0.1417032033811273</v>
      </c>
      <c r="C129" s="33"/>
      <c r="D129" s="23"/>
    </row>
    <row r="130" spans="1:4" ht="15">
      <c r="A130" s="25">
        <v>42.195</v>
      </c>
      <c r="B130" s="39">
        <f>+Eingabe!$L$23*'Tabellen Zielzeit'!A130</f>
        <v>0.1423611111111111</v>
      </c>
      <c r="C130" s="34"/>
      <c r="D130" s="35"/>
    </row>
    <row r="132" spans="1:2" ht="15.75">
      <c r="A132" s="28" t="str">
        <f>+Eingabe!C26&amp;" km"</f>
        <v>30 km</v>
      </c>
      <c r="B132" s="31" t="s">
        <v>24</v>
      </c>
    </row>
    <row r="133" spans="1:2" ht="15">
      <c r="A133" s="22"/>
      <c r="B133" s="23"/>
    </row>
    <row r="134" spans="1:2" ht="12.75" customHeight="1">
      <c r="A134" s="51">
        <v>1</v>
      </c>
      <c r="B134" s="44">
        <f>IF(+A134&lt;&gt;"",A134*Eingabe!$L$26,"")</f>
        <v>0.003356481481481481</v>
      </c>
    </row>
    <row r="135" spans="1:2" ht="12.75" customHeight="1">
      <c r="A135" s="51">
        <f>IF(A134="",A134,IF(Eingabe!$C$26='Tabellen Zielzeit'!A134,"",IF(Eingabe!$C$26&gt;('Tabellen Zielzeit'!A134+1),A134+1,Eingabe!$C$26)))</f>
        <v>2</v>
      </c>
      <c r="B135" s="44">
        <f>IF(+A135&lt;&gt;"",A135*Eingabe!$L$26,"")</f>
        <v>0.006712962962962962</v>
      </c>
    </row>
    <row r="136" spans="1:2" ht="12.75" customHeight="1">
      <c r="A136" s="51">
        <f>IF(A135="",A135,IF(Eingabe!$C$26='Tabellen Zielzeit'!A135,"",IF(Eingabe!$C$26&gt;('Tabellen Zielzeit'!A135+1),A135+1,Eingabe!$C$26)))</f>
        <v>3</v>
      </c>
      <c r="B136" s="44">
        <f>IF(+A136&lt;&gt;"",A136*Eingabe!$L$26,"")</f>
        <v>0.010069444444444443</v>
      </c>
    </row>
    <row r="137" spans="1:2" ht="12.75" customHeight="1">
      <c r="A137" s="51">
        <f>IF(A136="",A136,IF(Eingabe!$C$26='Tabellen Zielzeit'!A136,"",IF(Eingabe!$C$26&gt;('Tabellen Zielzeit'!A136+1),A136+1,Eingabe!$C$26)))</f>
        <v>4</v>
      </c>
      <c r="B137" s="44">
        <f>IF(+A137&lt;&gt;"",A137*Eingabe!$L$26,"")</f>
        <v>0.013425925925925924</v>
      </c>
    </row>
    <row r="138" spans="1:2" ht="12.75" customHeight="1">
      <c r="A138" s="51">
        <f>IF(A137="",A137,IF(Eingabe!$C$26='Tabellen Zielzeit'!A137,"",IF(Eingabe!$C$26&gt;('Tabellen Zielzeit'!A137+1),A137+1,Eingabe!$C$26)))</f>
        <v>5</v>
      </c>
      <c r="B138" s="44">
        <f>IF(+A138&lt;&gt;"",A138*Eingabe!$L$26,"")</f>
        <v>0.016782407407407406</v>
      </c>
    </row>
    <row r="139" spans="1:2" ht="12.75" customHeight="1">
      <c r="A139" s="51">
        <f>IF(A138="",A138,IF(Eingabe!$C$26='Tabellen Zielzeit'!A138,"",IF(Eingabe!$C$26&gt;('Tabellen Zielzeit'!A138+1),A138+1,Eingabe!$C$26)))</f>
        <v>6</v>
      </c>
      <c r="B139" s="44">
        <f>IF(+A139&lt;&gt;"",A139*Eingabe!$L$26,"")</f>
        <v>0.020138888888888887</v>
      </c>
    </row>
    <row r="140" spans="1:2" ht="12.75" customHeight="1">
      <c r="A140" s="51">
        <f>IF(A139="",A139,IF(Eingabe!$C$26='Tabellen Zielzeit'!A139,"",IF(Eingabe!$C$26&gt;('Tabellen Zielzeit'!A139+1),A139+1,Eingabe!$C$26)))</f>
        <v>7</v>
      </c>
      <c r="B140" s="44">
        <f>IF(+A140&lt;&gt;"",A140*Eingabe!$L$26,"")</f>
        <v>0.023495370370370368</v>
      </c>
    </row>
    <row r="141" spans="1:2" ht="12.75" customHeight="1">
      <c r="A141" s="51">
        <f>IF(A140="",A140,IF(Eingabe!$C$26='Tabellen Zielzeit'!A140,"",IF(Eingabe!$C$26&gt;('Tabellen Zielzeit'!A140+1),A140+1,Eingabe!$C$26)))</f>
        <v>8</v>
      </c>
      <c r="B141" s="44">
        <f>IF(+A141&lt;&gt;"",A141*Eingabe!$L$26,"")</f>
        <v>0.02685185185185185</v>
      </c>
    </row>
    <row r="142" spans="1:2" ht="12.75" customHeight="1">
      <c r="A142" s="51">
        <f>IF(A141="",A141,IF(Eingabe!$C$26='Tabellen Zielzeit'!A141,"",IF(Eingabe!$C$26&gt;('Tabellen Zielzeit'!A141+1),A141+1,Eingabe!$C$26)))</f>
        <v>9</v>
      </c>
      <c r="B142" s="44">
        <f>IF(+A142&lt;&gt;"",A142*Eingabe!$L$26,"")</f>
        <v>0.03020833333333333</v>
      </c>
    </row>
    <row r="143" spans="1:2" ht="12.75" customHeight="1">
      <c r="A143" s="51">
        <f>IF(A142="",A142,IF(Eingabe!$C$26='Tabellen Zielzeit'!A142,"",IF(Eingabe!$C$26&gt;('Tabellen Zielzeit'!A142+1),A142+1,Eingabe!$C$26)))</f>
        <v>10</v>
      </c>
      <c r="B143" s="44">
        <f>IF(+A143&lt;&gt;"",A143*Eingabe!$L$26,"")</f>
        <v>0.03356481481481481</v>
      </c>
    </row>
    <row r="144" spans="1:2" ht="12.75" customHeight="1">
      <c r="A144" s="51">
        <f>IF(A143="",A143,IF(Eingabe!$C$26='Tabellen Zielzeit'!A143,"",IF(Eingabe!$C$26&gt;('Tabellen Zielzeit'!A143+1),A143+1,Eingabe!$C$26)))</f>
        <v>11</v>
      </c>
      <c r="B144" s="44">
        <f>IF(+A144&lt;&gt;"",A144*Eingabe!$L$26,"")</f>
        <v>0.03692129629629629</v>
      </c>
    </row>
    <row r="145" spans="1:2" ht="12.75" customHeight="1">
      <c r="A145" s="51">
        <f>IF(A144="",A144,IF(Eingabe!$C$26='Tabellen Zielzeit'!A144,"",IF(Eingabe!$C$26&gt;('Tabellen Zielzeit'!A144+1),A144+1,Eingabe!$C$26)))</f>
        <v>12</v>
      </c>
      <c r="B145" s="44">
        <f>IF(+A145&lt;&gt;"",A145*Eingabe!$L$26,"")</f>
        <v>0.04027777777777777</v>
      </c>
    </row>
    <row r="146" spans="1:2" ht="12.75" customHeight="1">
      <c r="A146" s="51">
        <f>IF(A145="",A145,IF(Eingabe!$C$26='Tabellen Zielzeit'!A145,"",IF(Eingabe!$C$26&gt;('Tabellen Zielzeit'!A145+1),A145+1,Eingabe!$C$26)))</f>
        <v>13</v>
      </c>
      <c r="B146" s="44">
        <f>IF(+A146&lt;&gt;"",A146*Eingabe!$L$26,"")</f>
        <v>0.043634259259259255</v>
      </c>
    </row>
    <row r="147" spans="1:2" ht="12.75" customHeight="1">
      <c r="A147" s="51">
        <f>IF(A146="",A146,IF(Eingabe!$C$26='Tabellen Zielzeit'!A146,"",IF(Eingabe!$C$26&gt;('Tabellen Zielzeit'!A146+1),A146+1,Eingabe!$C$26)))</f>
        <v>14</v>
      </c>
      <c r="B147" s="44">
        <f>IF(+A147&lt;&gt;"",A147*Eingabe!$L$26,"")</f>
        <v>0.046990740740740736</v>
      </c>
    </row>
    <row r="148" spans="1:2" ht="12.75" customHeight="1">
      <c r="A148" s="51">
        <f>IF(A147="",A147,IF(Eingabe!$C$26='Tabellen Zielzeit'!A147,"",IF(Eingabe!$C$26&gt;('Tabellen Zielzeit'!A147+1),A147+1,Eingabe!$C$26)))</f>
        <v>15</v>
      </c>
      <c r="B148" s="44">
        <f>IF(+A148&lt;&gt;"",A148*Eingabe!$L$26,"")</f>
        <v>0.05034722222222222</v>
      </c>
    </row>
    <row r="149" spans="1:2" ht="12.75" customHeight="1">
      <c r="A149" s="51">
        <f>IF(A148="",A148,IF(Eingabe!$C$26='Tabellen Zielzeit'!A148,"",IF(Eingabe!$C$26&gt;('Tabellen Zielzeit'!A148+1),A148+1,Eingabe!$C$26)))</f>
        <v>16</v>
      </c>
      <c r="B149" s="44">
        <f>IF(+A149&lt;&gt;"",A149*Eingabe!$L$26,"")</f>
        <v>0.0537037037037037</v>
      </c>
    </row>
    <row r="150" spans="1:2" ht="12.75" customHeight="1">
      <c r="A150" s="51">
        <f>IF(A149="",A149,IF(Eingabe!$C$26='Tabellen Zielzeit'!A149,"",IF(Eingabe!$C$26&gt;('Tabellen Zielzeit'!A149+1),A149+1,Eingabe!$C$26)))</f>
        <v>17</v>
      </c>
      <c r="B150" s="44">
        <f>IF(+A150&lt;&gt;"",A150*Eingabe!$L$26,"")</f>
        <v>0.05706018518518518</v>
      </c>
    </row>
    <row r="151" spans="1:2" ht="12.75" customHeight="1">
      <c r="A151" s="51">
        <f>IF(A150="",A150,IF(Eingabe!$C$26='Tabellen Zielzeit'!A150,"",IF(Eingabe!$C$26&gt;('Tabellen Zielzeit'!A150+1),A150+1,Eingabe!$C$26)))</f>
        <v>18</v>
      </c>
      <c r="B151" s="44">
        <f>IF(+A151&lt;&gt;"",A151*Eingabe!$L$26,"")</f>
        <v>0.06041666666666666</v>
      </c>
    </row>
    <row r="152" spans="1:2" ht="12.75" customHeight="1">
      <c r="A152" s="51">
        <f>IF(A151="",A151,IF(Eingabe!$C$26='Tabellen Zielzeit'!A151,"",IF(Eingabe!$C$26&gt;('Tabellen Zielzeit'!A151+1),A151+1,Eingabe!$C$26)))</f>
        <v>19</v>
      </c>
      <c r="B152" s="44">
        <f>IF(+A152&lt;&gt;"",A152*Eingabe!$L$26,"")</f>
        <v>0.06377314814814813</v>
      </c>
    </row>
    <row r="153" spans="1:2" ht="12.75" customHeight="1">
      <c r="A153" s="51">
        <f>IF(A152="",A152,IF(Eingabe!$C$26='Tabellen Zielzeit'!A152,"",IF(Eingabe!$C$26&gt;('Tabellen Zielzeit'!A152+1),A152+1,Eingabe!$C$26)))</f>
        <v>20</v>
      </c>
      <c r="B153" s="44">
        <f>IF(+A153&lt;&gt;"",A153*Eingabe!$L$26,"")</f>
        <v>0.06712962962962962</v>
      </c>
    </row>
    <row r="154" spans="1:2" ht="12.75" customHeight="1">
      <c r="A154" s="51">
        <f>IF(A153="",A153,IF(Eingabe!$C$26='Tabellen Zielzeit'!A153,"",IF(Eingabe!$C$26&gt;('Tabellen Zielzeit'!A153+1),A153+1,Eingabe!$C$26)))</f>
        <v>21</v>
      </c>
      <c r="B154" s="44">
        <f>IF(+A154&lt;&gt;"",A154*Eingabe!$L$26,"")</f>
        <v>0.07048611111111111</v>
      </c>
    </row>
    <row r="155" spans="1:2" ht="12.75" customHeight="1">
      <c r="A155" s="51">
        <f>IF(A154="",A154,IF(Eingabe!$C$26='Tabellen Zielzeit'!A154,"",IF(Eingabe!$C$26&gt;('Tabellen Zielzeit'!A154+1),A154+1,Eingabe!$C$26)))</f>
        <v>22</v>
      </c>
      <c r="B155" s="44">
        <f>IF(+A155&lt;&gt;"",A155*Eingabe!$L$26,"")</f>
        <v>0.07384259259259258</v>
      </c>
    </row>
    <row r="156" spans="1:2" ht="12.75" customHeight="1">
      <c r="A156" s="51">
        <f>IF(A155="",A155,IF(Eingabe!$C$26='Tabellen Zielzeit'!A155,"",IF(Eingabe!$C$26&gt;('Tabellen Zielzeit'!A155+1),A155+1,Eingabe!$C$26)))</f>
        <v>23</v>
      </c>
      <c r="B156" s="44">
        <f>IF(+A156&lt;&gt;"",A156*Eingabe!$L$26,"")</f>
        <v>0.07719907407407406</v>
      </c>
    </row>
    <row r="157" spans="1:2" ht="12.75" customHeight="1">
      <c r="A157" s="51">
        <f>IF(A156="",A156,IF(Eingabe!$C$26='Tabellen Zielzeit'!A156,"",IF(Eingabe!$C$26&gt;('Tabellen Zielzeit'!A156+1),A156+1,Eingabe!$C$26)))</f>
        <v>24</v>
      </c>
      <c r="B157" s="44">
        <f>IF(+A157&lt;&gt;"",A157*Eingabe!$L$26,"")</f>
        <v>0.08055555555555555</v>
      </c>
    </row>
    <row r="158" spans="1:2" ht="12.75" customHeight="1">
      <c r="A158" s="51">
        <f>IF(A157="",A157,IF(Eingabe!$C$26='Tabellen Zielzeit'!A157,"",IF(Eingabe!$C$26&gt;('Tabellen Zielzeit'!A157+1),A157+1,Eingabe!$C$26)))</f>
        <v>25</v>
      </c>
      <c r="B158" s="44">
        <f>IF(+A158&lt;&gt;"",A158*Eingabe!$L$26,"")</f>
        <v>0.08391203703703703</v>
      </c>
    </row>
    <row r="159" spans="1:2" ht="12.75" customHeight="1">
      <c r="A159" s="51">
        <f>IF(A158="",A158,IF(Eingabe!$C$26='Tabellen Zielzeit'!A158,"",IF(Eingabe!$C$26&gt;('Tabellen Zielzeit'!A158+1),A158+1,Eingabe!$C$26)))</f>
        <v>26</v>
      </c>
      <c r="B159" s="44">
        <f>IF(+A159&lt;&gt;"",A159*Eingabe!$L$26,"")</f>
        <v>0.08726851851851851</v>
      </c>
    </row>
    <row r="160" spans="1:2" ht="12.75" customHeight="1">
      <c r="A160" s="51">
        <f>IF(A159="",A159,IF(Eingabe!$C$26='Tabellen Zielzeit'!A159,"",IF(Eingabe!$C$26&gt;('Tabellen Zielzeit'!A159+1),A159+1,Eingabe!$C$26)))</f>
        <v>27</v>
      </c>
      <c r="B160" s="44">
        <f>IF(+A160&lt;&gt;"",A160*Eingabe!$L$26,"")</f>
        <v>0.09062499999999998</v>
      </c>
    </row>
    <row r="161" spans="1:2" ht="12.75" customHeight="1">
      <c r="A161" s="51">
        <f>IF(A160="",A160,IF(Eingabe!$C$26='Tabellen Zielzeit'!A160,"",IF(Eingabe!$C$26&gt;('Tabellen Zielzeit'!A160+1),A160+1,Eingabe!$C$26)))</f>
        <v>28</v>
      </c>
      <c r="B161" s="44">
        <f>IF(+A161&lt;&gt;"",A161*Eingabe!$L$26,"")</f>
        <v>0.09398148148148147</v>
      </c>
    </row>
    <row r="162" spans="1:2" ht="12.75" customHeight="1">
      <c r="A162" s="51">
        <f>IF(A161="",A161,IF(Eingabe!$C$26='Tabellen Zielzeit'!A161,"",IF(Eingabe!$C$26&gt;('Tabellen Zielzeit'!A161+1),A161+1,Eingabe!$C$26)))</f>
        <v>29</v>
      </c>
      <c r="B162" s="44">
        <f>IF(+A162&lt;&gt;"",A162*Eingabe!$L$26,"")</f>
        <v>0.09733796296296296</v>
      </c>
    </row>
    <row r="163" spans="1:2" ht="12.75" customHeight="1">
      <c r="A163" s="51">
        <f>IF(A162="",A162,IF(Eingabe!$C$26='Tabellen Zielzeit'!A162,"",IF(Eingabe!$C$26&gt;('Tabellen Zielzeit'!A162+1),A162+1,Eingabe!$C$26)))</f>
        <v>30</v>
      </c>
      <c r="B163" s="44">
        <f>IF(+A163&lt;&gt;"",A163*Eingabe!$L$26,"")</f>
        <v>0.10069444444444443</v>
      </c>
    </row>
    <row r="164" spans="1:2" ht="12.75" customHeight="1">
      <c r="A164" s="51">
        <f>IF(A163="",A163,IF(Eingabe!$C$26='Tabellen Zielzeit'!A163,"",IF(Eingabe!$C$26&gt;('Tabellen Zielzeit'!A163+1),A163+1,Eingabe!$C$26)))</f>
      </c>
      <c r="B164" s="44">
        <f>IF(+A164&lt;&gt;"",A164*Eingabe!$L$26,"")</f>
      </c>
    </row>
    <row r="165" spans="1:2" ht="12.75" customHeight="1">
      <c r="A165" s="51">
        <f>IF(A164="",A164,IF(Eingabe!$C$26='Tabellen Zielzeit'!A164,"",IF(Eingabe!$C$26&gt;('Tabellen Zielzeit'!A164+1),A164+1,Eingabe!$C$26)))</f>
      </c>
      <c r="B165" s="44">
        <f>IF(+A165&lt;&gt;"",A165*Eingabe!$L$26,"")</f>
      </c>
    </row>
    <row r="166" spans="1:2" ht="12.75" customHeight="1">
      <c r="A166" s="51">
        <f>IF(A165="",A165,IF(Eingabe!$C$26='Tabellen Zielzeit'!A165,"",IF(Eingabe!$C$26&gt;('Tabellen Zielzeit'!A165+1),A165+1,Eingabe!$C$26)))</f>
      </c>
      <c r="B166" s="44">
        <f>IF(+A166&lt;&gt;"",A166*Eingabe!$L$26,"")</f>
      </c>
    </row>
    <row r="167" spans="1:2" ht="12.75" customHeight="1">
      <c r="A167" s="51">
        <f>IF(A166="",A166,IF(Eingabe!$C$26='Tabellen Zielzeit'!A166,"",IF(Eingabe!$C$26&gt;('Tabellen Zielzeit'!A166+1),A166+1,Eingabe!$C$26)))</f>
      </c>
      <c r="B167" s="44">
        <f>IF(+A167&lt;&gt;"",A167*Eingabe!$L$26,"")</f>
      </c>
    </row>
    <row r="168" spans="1:2" ht="12.75" customHeight="1">
      <c r="A168" s="51">
        <f>IF(A167="",A167,IF(Eingabe!$C$26='Tabellen Zielzeit'!A167,"",IF(Eingabe!$C$26&gt;('Tabellen Zielzeit'!A167+1),A167+1,Eingabe!$C$26)))</f>
      </c>
      <c r="B168" s="44">
        <f>IF(+A168&lt;&gt;"",A168*Eingabe!$L$26,"")</f>
      </c>
    </row>
    <row r="169" spans="1:2" ht="12.75" customHeight="1">
      <c r="A169" s="51">
        <f>IF(A168="",A168,IF(Eingabe!$C$26='Tabellen Zielzeit'!A168,"",IF(Eingabe!$C$26&gt;('Tabellen Zielzeit'!A168+1),A168+1,Eingabe!$C$26)))</f>
      </c>
      <c r="B169" s="44">
        <f>IF(+A169&lt;&gt;"",A169*Eingabe!$L$26,"")</f>
      </c>
    </row>
    <row r="170" spans="1:2" ht="12.75" customHeight="1">
      <c r="A170" s="51">
        <f>IF(A169="",A169,IF(Eingabe!$C$26='Tabellen Zielzeit'!A169,"",IF(Eingabe!$C$26&gt;('Tabellen Zielzeit'!A169+1),A169+1,Eingabe!$C$26)))</f>
      </c>
      <c r="B170" s="44">
        <f>IF(+A170&lt;&gt;"",A170*Eingabe!$L$26,"")</f>
      </c>
    </row>
    <row r="171" spans="1:2" ht="12.75" customHeight="1">
      <c r="A171" s="51">
        <f>IF(A170="",A170,IF(Eingabe!$C$26='Tabellen Zielzeit'!A170,"",IF(Eingabe!$C$26&gt;('Tabellen Zielzeit'!A170+1),A170+1,Eingabe!$C$26)))</f>
      </c>
      <c r="B171" s="44">
        <f>IF(+A171&lt;&gt;"",A171*Eingabe!$L$26,"")</f>
      </c>
    </row>
    <row r="172" spans="1:2" ht="12.75" customHeight="1">
      <c r="A172" s="51">
        <f>IF(A171="",A171,IF(Eingabe!$C$26='Tabellen Zielzeit'!A171,"",IF(Eingabe!$C$26&gt;('Tabellen Zielzeit'!A171+1),A171+1,Eingabe!$C$26)))</f>
      </c>
      <c r="B172" s="44">
        <f>IF(+A172&lt;&gt;"",A172*Eingabe!$L$26,"")</f>
      </c>
    </row>
    <row r="173" spans="1:2" ht="12.75" customHeight="1">
      <c r="A173" s="51">
        <f>IF(A172="",A172,IF(Eingabe!$C$26='Tabellen Zielzeit'!A172,"",IF(Eingabe!$C$26&gt;('Tabellen Zielzeit'!A172+1),A172+1,Eingabe!$C$26)))</f>
      </c>
      <c r="B173" s="44">
        <f>IF(+A173&lt;&gt;"",A173*Eingabe!$L$26,"")</f>
      </c>
    </row>
    <row r="174" spans="1:2" ht="12.75" customHeight="1">
      <c r="A174" s="51">
        <f>IF(A173="",A173,IF(Eingabe!$C$26='Tabellen Zielzeit'!A173,"",IF(Eingabe!$C$26&gt;('Tabellen Zielzeit'!A173+1),A173+1,Eingabe!$C$26)))</f>
      </c>
      <c r="B174" s="44">
        <f>IF(+A174&lt;&gt;"",A174*Eingabe!$L$26,"")</f>
      </c>
    </row>
    <row r="175" spans="1:2" ht="12.75" customHeight="1">
      <c r="A175" s="51">
        <f>IF(A174="",A174,IF(Eingabe!$C$26='Tabellen Zielzeit'!A174,"",IF(Eingabe!$C$26&gt;('Tabellen Zielzeit'!A174+1),A174+1,Eingabe!$C$26)))</f>
      </c>
      <c r="B175" s="44">
        <f>IF(+A175&lt;&gt;"",A175*Eingabe!$L$26,"")</f>
      </c>
    </row>
    <row r="176" spans="1:2" ht="12.75" customHeight="1">
      <c r="A176" s="51">
        <f>IF(A175="",A175,IF(Eingabe!$C$26='Tabellen Zielzeit'!A175,"",IF(Eingabe!$C$26&gt;('Tabellen Zielzeit'!A175+1),A175+1,Eingabe!$C$26)))</f>
      </c>
      <c r="B176" s="44">
        <f>IF(+A176&lt;&gt;"",A176*Eingabe!$L$26,"")</f>
      </c>
    </row>
    <row r="177" spans="1:2" ht="12.75" customHeight="1">
      <c r="A177" s="51">
        <f>IF(A176="",A176,IF(Eingabe!$C$26='Tabellen Zielzeit'!A176,"",IF(Eingabe!$C$26&gt;('Tabellen Zielzeit'!A176+1),A176+1,Eingabe!$C$26)))</f>
      </c>
      <c r="B177" s="44">
        <f>IF(+A177&lt;&gt;"",A177*Eingabe!$L$26,"")</f>
      </c>
    </row>
    <row r="178" spans="1:2" ht="12.75" customHeight="1">
      <c r="A178" s="51">
        <f>IF(A177="",A177,IF(Eingabe!$C$26='Tabellen Zielzeit'!A177,"",IF(Eingabe!$C$26&gt;('Tabellen Zielzeit'!A177+1),A177+1,Eingabe!$C$26)))</f>
      </c>
      <c r="B178" s="44">
        <f>IF(+A178&lt;&gt;"",A178*Eingabe!$L$26,"")</f>
      </c>
    </row>
    <row r="179" spans="1:2" ht="12.75" customHeight="1">
      <c r="A179" s="51">
        <f>IF(A178="",A178,IF(Eingabe!$C$26='Tabellen Zielzeit'!A178,"",IF(Eingabe!$C$26&gt;('Tabellen Zielzeit'!A178+1),A178+1,Eingabe!$C$26)))</f>
      </c>
      <c r="B179" s="44">
        <f>IF(+A179&lt;&gt;"",A179*Eingabe!$L$26,"")</f>
      </c>
    </row>
    <row r="180" spans="1:2" ht="12.75" customHeight="1">
      <c r="A180" s="51">
        <f>IF(A179="",A179,IF(Eingabe!$C$26='Tabellen Zielzeit'!A179,"",IF(Eingabe!$C$26&gt;('Tabellen Zielzeit'!A179+1),A179+1,Eingabe!$C$26)))</f>
      </c>
      <c r="B180" s="44">
        <f>IF(+A180&lt;&gt;"",A180*Eingabe!$L$26,"")</f>
      </c>
    </row>
    <row r="181" spans="1:2" ht="12.75" customHeight="1">
      <c r="A181" s="51">
        <f>IF(A180="",A180,IF(Eingabe!$C$26='Tabellen Zielzeit'!A180,"",IF(Eingabe!$C$26&gt;('Tabellen Zielzeit'!A180+1),A180+1,Eingabe!$C$26)))</f>
      </c>
      <c r="B181" s="44">
        <f>IF(+A181&lt;&gt;"",A181*Eingabe!$L$26,"")</f>
      </c>
    </row>
    <row r="182" spans="1:2" ht="12.75" customHeight="1">
      <c r="A182" s="51">
        <f>IF(A181="",A181,IF(Eingabe!$C$26='Tabellen Zielzeit'!A181,"",IF(Eingabe!$C$26&gt;('Tabellen Zielzeit'!A181+1),A181+1,Eingabe!$C$26)))</f>
      </c>
      <c r="B182" s="44">
        <f>IF(+A182&lt;&gt;"",A182*Eingabe!$L$26,"")</f>
      </c>
    </row>
    <row r="183" spans="1:2" ht="12.75" customHeight="1">
      <c r="A183" s="51">
        <f>IF(A182="",A182,IF(Eingabe!$C$26='Tabellen Zielzeit'!A182,"",IF(Eingabe!$C$26&gt;('Tabellen Zielzeit'!A182+1),A182+1,Eingabe!$C$26)))</f>
      </c>
      <c r="B183" s="44">
        <f>IF(+A183&lt;&gt;"",A183*Eingabe!$L$26,"")</f>
      </c>
    </row>
    <row r="184" spans="1:2" ht="12.75" customHeight="1">
      <c r="A184" s="51">
        <f>IF(A183="",A183,IF(Eingabe!$C$26='Tabellen Zielzeit'!A183,"",IF(Eingabe!$C$26&gt;('Tabellen Zielzeit'!A183+1),A183+1,Eingabe!$C$26)))</f>
      </c>
      <c r="B184" s="44">
        <f>IF(+A184&lt;&gt;"",A184*Eingabe!$L$26,"")</f>
      </c>
    </row>
    <row r="185" spans="1:2" ht="12.75" customHeight="1">
      <c r="A185" s="51">
        <f>IF(A184="",A184,IF(Eingabe!$C$26='Tabellen Zielzeit'!A184,"",IF(Eingabe!$C$26&gt;('Tabellen Zielzeit'!A184+1),A184+1,Eingabe!$C$26)))</f>
      </c>
      <c r="B185" s="44">
        <f>IF(+A185&lt;&gt;"",A185*Eingabe!$L$26,"")</f>
      </c>
    </row>
    <row r="186" spans="1:2" ht="12.75" customHeight="1">
      <c r="A186" s="51">
        <f>IF(A185="",A185,IF(Eingabe!$C$26='Tabellen Zielzeit'!A185,"",IF(Eingabe!$C$26&gt;('Tabellen Zielzeit'!A185+1),A185+1,Eingabe!$C$26)))</f>
      </c>
      <c r="B186" s="44">
        <f>IF(+A186&lt;&gt;"",A186*Eingabe!$L$26,"")</f>
      </c>
    </row>
    <row r="187" spans="1:2" ht="12.75" customHeight="1">
      <c r="A187" s="51">
        <f>IF(A186="",A186,IF(Eingabe!$C$26='Tabellen Zielzeit'!A186,"",IF(Eingabe!$C$26&gt;('Tabellen Zielzeit'!A186+1),A186+1,Eingabe!$C$26)))</f>
      </c>
      <c r="B187" s="44">
        <f>IF(+A187&lt;&gt;"",A187*Eingabe!$L$26,"")</f>
      </c>
    </row>
    <row r="188" spans="1:2" ht="12.75" customHeight="1">
      <c r="A188" s="51">
        <f>IF(A187="",A187,IF(Eingabe!$C$26='Tabellen Zielzeit'!A187,"",IF(Eingabe!$C$26&gt;('Tabellen Zielzeit'!A187+1),A187+1,Eingabe!$C$26)))</f>
      </c>
      <c r="B188" s="44">
        <f>IF(+A188&lt;&gt;"",A188*Eingabe!$L$26,"")</f>
      </c>
    </row>
    <row r="189" spans="1:2" ht="12.75" customHeight="1">
      <c r="A189" s="51">
        <f>IF(A188="",A188,IF(Eingabe!$C$26='Tabellen Zielzeit'!A188,"",IF(Eingabe!$C$26&gt;('Tabellen Zielzeit'!A188+1),A188+1,Eingabe!$C$26)))</f>
      </c>
      <c r="B189" s="44">
        <f>IF(+A189&lt;&gt;"",A189*Eingabe!$L$26,"")</f>
      </c>
    </row>
    <row r="190" spans="1:2" ht="12.75" customHeight="1">
      <c r="A190" s="51">
        <f>IF(A189="",A189,IF(Eingabe!$C$26='Tabellen Zielzeit'!A189,"",IF(Eingabe!$C$26&gt;('Tabellen Zielzeit'!A189+1),A189+1,Eingabe!$C$26)))</f>
      </c>
      <c r="B190" s="44">
        <f>IF(+A190&lt;&gt;"",A190*Eingabe!$L$26,"")</f>
      </c>
    </row>
    <row r="191" spans="1:2" ht="12.75" customHeight="1">
      <c r="A191" s="51">
        <f>IF(A190="",A190,IF(Eingabe!$C$26='Tabellen Zielzeit'!A190,"",IF(Eingabe!$C$26&gt;('Tabellen Zielzeit'!A190+1),A190+1,Eingabe!$C$26)))</f>
      </c>
      <c r="B191" s="44">
        <f>IF(+A191&lt;&gt;"",A191*Eingabe!$L$26,"")</f>
      </c>
    </row>
    <row r="192" spans="1:2" ht="12.75" customHeight="1">
      <c r="A192" s="51">
        <f>IF(A191="",A191,IF(Eingabe!$C$26='Tabellen Zielzeit'!A191,"",IF(Eingabe!$C$26&gt;('Tabellen Zielzeit'!A191+1),A191+1,Eingabe!$C$26)))</f>
      </c>
      <c r="B192" s="44">
        <f>IF(+A192&lt;&gt;"",A192*Eingabe!$L$26,"")</f>
      </c>
    </row>
    <row r="193" spans="1:2" ht="12.75" customHeight="1">
      <c r="A193" s="51">
        <f>IF(A192="",A192,IF(Eingabe!$C$26='Tabellen Zielzeit'!A192,"",IF(Eingabe!$C$26&gt;('Tabellen Zielzeit'!A192+1),A192+1,Eingabe!$C$26)))</f>
      </c>
      <c r="B193" s="44">
        <f>IF(+A193&lt;&gt;"",A193*Eingabe!$L$26,"")</f>
      </c>
    </row>
    <row r="194" spans="1:2" ht="12.75" customHeight="1">
      <c r="A194" s="51">
        <f>IF(A193="",A193,IF(Eingabe!$C$26='Tabellen Zielzeit'!A193,"",IF(Eingabe!$C$26&gt;('Tabellen Zielzeit'!A193+1),A193+1,Eingabe!$C$26)))</f>
      </c>
      <c r="B194" s="44">
        <f>IF(+A194&lt;&gt;"",A194*Eingabe!$L$26,"")</f>
      </c>
    </row>
    <row r="195" spans="1:2" ht="12.75" customHeight="1">
      <c r="A195" s="51">
        <f>IF(A194="",A194,IF(Eingabe!$C$26='Tabellen Zielzeit'!A194,"",IF(Eingabe!$C$26&gt;('Tabellen Zielzeit'!A194+1),A194+1,Eingabe!$C$26)))</f>
      </c>
      <c r="B195" s="44">
        <f>IF(+A195&lt;&gt;"",A195*Eingabe!$L$26,"")</f>
      </c>
    </row>
    <row r="196" spans="1:2" ht="12.75" customHeight="1">
      <c r="A196" s="51">
        <f>IF(A195="",A195,IF(Eingabe!$C$26='Tabellen Zielzeit'!A195,"",IF(Eingabe!$C$26&gt;('Tabellen Zielzeit'!A195+1),A195+1,Eingabe!$C$26)))</f>
      </c>
      <c r="B196" s="44">
        <f>IF(+A196&lt;&gt;"",A196*Eingabe!$L$26,"")</f>
      </c>
    </row>
    <row r="197" spans="1:2" ht="12.75" customHeight="1">
      <c r="A197" s="51">
        <f>IF(A196="",A196,IF(Eingabe!$C$26='Tabellen Zielzeit'!A196,"",IF(Eingabe!$C$26&gt;('Tabellen Zielzeit'!A196+1),A196+1,Eingabe!$C$26)))</f>
      </c>
      <c r="B197" s="44">
        <f>IF(+A197&lt;&gt;"",A197*Eingabe!$L$26,"")</f>
      </c>
    </row>
    <row r="198" spans="1:2" ht="12.75" customHeight="1">
      <c r="A198" s="51">
        <f>IF(A197="",A197,IF(Eingabe!$C$26='Tabellen Zielzeit'!A197,"",IF(Eingabe!$C$26&gt;('Tabellen Zielzeit'!A197+1),A197+1,Eingabe!$C$26)))</f>
      </c>
      <c r="B198" s="44">
        <f>IF(+A198&lt;&gt;"",A198*Eingabe!$L$26,"")</f>
      </c>
    </row>
    <row r="199" spans="1:2" ht="12.75" customHeight="1">
      <c r="A199" s="51">
        <f>IF(A198="",A198,IF(Eingabe!$C$26='Tabellen Zielzeit'!A198,"",IF(Eingabe!$C$26&gt;('Tabellen Zielzeit'!A198+1),A198+1,Eingabe!$C$26)))</f>
      </c>
      <c r="B199" s="44">
        <f>IF(+A199&lt;&gt;"",A199*Eingabe!$L$26,"")</f>
      </c>
    </row>
    <row r="200" spans="1:2" ht="12.75" customHeight="1">
      <c r="A200" s="51">
        <f>IF(A199="",A199,IF(Eingabe!$C$26='Tabellen Zielzeit'!A199,"",IF(Eingabe!$C$26&gt;('Tabellen Zielzeit'!A199+1),A199+1,Eingabe!$C$26)))</f>
      </c>
      <c r="B200" s="44">
        <f>IF(+A200&lt;&gt;"",A200*Eingabe!$L$26,"")</f>
      </c>
    </row>
    <row r="201" spans="1:2" ht="12.75" customHeight="1">
      <c r="A201" s="51">
        <f>IF(A200="",A200,IF(Eingabe!$C$26='Tabellen Zielzeit'!A200,"",IF(Eingabe!$C$26&gt;('Tabellen Zielzeit'!A200+1),A200+1,Eingabe!$C$26)))</f>
      </c>
      <c r="B201" s="44">
        <f>IF(+A201&lt;&gt;"",A201*Eingabe!$L$26,"")</f>
      </c>
    </row>
    <row r="202" spans="1:2" ht="12.75" customHeight="1">
      <c r="A202" s="51">
        <f>IF(A201="",A201,IF(Eingabe!$C$26='Tabellen Zielzeit'!A201,"",IF(Eingabe!$C$26&gt;('Tabellen Zielzeit'!A201+1),A201+1,Eingabe!$C$26)))</f>
      </c>
      <c r="B202" s="44">
        <f>IF(+A202&lt;&gt;"",A202*Eingabe!$L$26,"")</f>
      </c>
    </row>
    <row r="203" spans="1:2" ht="12.75" customHeight="1">
      <c r="A203" s="51">
        <f>IF(A202="",A202,IF(Eingabe!$C$26='Tabellen Zielzeit'!A202,"",IF(Eingabe!$C$26&gt;('Tabellen Zielzeit'!A202+1),A202+1,Eingabe!$C$26)))</f>
      </c>
      <c r="B203" s="44">
        <f>IF(+A203&lt;&gt;"",A203*Eingabe!$L$26,"")</f>
      </c>
    </row>
    <row r="204" spans="1:2" ht="12.75" customHeight="1">
      <c r="A204" s="51">
        <f>IF(A203="",A203,IF(Eingabe!$C$26='Tabellen Zielzeit'!A203,"",IF(Eingabe!$C$26&gt;('Tabellen Zielzeit'!A203+1),A203+1,Eingabe!$C$26)))</f>
      </c>
      <c r="B204" s="44">
        <f>IF(+A204&lt;&gt;"",A204*Eingabe!$L$26,"")</f>
      </c>
    </row>
    <row r="205" spans="1:2" ht="12.75" customHeight="1">
      <c r="A205" s="51">
        <f>IF(A204="",A204,IF(Eingabe!$C$26='Tabellen Zielzeit'!A204,"",IF(Eingabe!$C$26&gt;('Tabellen Zielzeit'!A204+1),A204+1,Eingabe!$C$26)))</f>
      </c>
      <c r="B205" s="44">
        <f>IF(+A205&lt;&gt;"",A205*Eingabe!$L$26,"")</f>
      </c>
    </row>
    <row r="206" spans="1:2" ht="12.75" customHeight="1">
      <c r="A206" s="51">
        <f>IF(A205="",A205,IF(Eingabe!$C$26='Tabellen Zielzeit'!A205,"",IF(Eingabe!$C$26&gt;('Tabellen Zielzeit'!A205+1),A205+1,Eingabe!$C$26)))</f>
      </c>
      <c r="B206" s="44">
        <f>IF(+A206&lt;&gt;"",A206*Eingabe!$L$26,"")</f>
      </c>
    </row>
    <row r="207" spans="1:2" ht="12.75" customHeight="1">
      <c r="A207" s="51">
        <f>IF(A206="",A206,IF(Eingabe!$C$26='Tabellen Zielzeit'!A206,"",IF(Eingabe!$C$26&gt;('Tabellen Zielzeit'!A206+1),A206+1,Eingabe!$C$26)))</f>
      </c>
      <c r="B207" s="44">
        <f>IF(+A207&lt;&gt;"",A207*Eingabe!$L$26,"")</f>
      </c>
    </row>
    <row r="208" spans="1:2" ht="12.75" customHeight="1">
      <c r="A208" s="51">
        <f>IF(A207="",A207,IF(Eingabe!$C$26='Tabellen Zielzeit'!A207,"",IF(Eingabe!$C$26&gt;('Tabellen Zielzeit'!A207+1),A207+1,Eingabe!$C$26)))</f>
      </c>
      <c r="B208" s="44">
        <f>IF(+A208&lt;&gt;"",A208*Eingabe!$L$26,"")</f>
      </c>
    </row>
    <row r="209" spans="1:2" ht="12.75" customHeight="1">
      <c r="A209" s="51">
        <f>IF(A208="",A208,IF(Eingabe!$C$26='Tabellen Zielzeit'!A208,"",IF(Eingabe!$C$26&gt;('Tabellen Zielzeit'!A208+1),A208+1,Eingabe!$C$26)))</f>
      </c>
      <c r="B209" s="44">
        <f>IF(+A209&lt;&gt;"",A209*Eingabe!$L$26,"")</f>
      </c>
    </row>
    <row r="210" spans="1:2" ht="12.75" customHeight="1">
      <c r="A210" s="51">
        <f>IF(A209="",A209,IF(Eingabe!$C$26='Tabellen Zielzeit'!A209,"",IF(Eingabe!$C$26&gt;('Tabellen Zielzeit'!A209+1),A209+1,Eingabe!$C$26)))</f>
      </c>
      <c r="B210" s="44">
        <f>IF(+A210&lt;&gt;"",A210*Eingabe!$L$26,"")</f>
      </c>
    </row>
    <row r="211" spans="1:2" ht="12.75" customHeight="1">
      <c r="A211" s="51">
        <f>IF(A210="",A210,IF(Eingabe!$C$26='Tabellen Zielzeit'!A210,"",IF(Eingabe!$C$26&gt;('Tabellen Zielzeit'!A210+1),A210+1,Eingabe!$C$26)))</f>
      </c>
      <c r="B211" s="44">
        <f>IF(+A211&lt;&gt;"",A211*Eingabe!$L$26,"")</f>
      </c>
    </row>
    <row r="212" spans="1:2" ht="12.75" customHeight="1">
      <c r="A212" s="51">
        <f>IF(A211="",A211,IF(Eingabe!$C$26='Tabellen Zielzeit'!A211,"",IF(Eingabe!$C$26&gt;('Tabellen Zielzeit'!A211+1),A211+1,Eingabe!$C$26)))</f>
      </c>
      <c r="B212" s="44">
        <f>IF(+A212&lt;&gt;"",A212*Eingabe!$L$26,"")</f>
      </c>
    </row>
    <row r="213" spans="1:2" ht="12.75" customHeight="1">
      <c r="A213" s="51">
        <f>IF(A212="",A212,IF(Eingabe!$C$26='Tabellen Zielzeit'!A212,"",IF(Eingabe!$C$26&gt;('Tabellen Zielzeit'!A212+1),A212+1,Eingabe!$C$26)))</f>
      </c>
      <c r="B213" s="44">
        <f>IF(+A213&lt;&gt;"",A213*Eingabe!$L$26,"")</f>
      </c>
    </row>
    <row r="214" spans="1:2" ht="12.75" customHeight="1">
      <c r="A214" s="51">
        <f>IF(A213="",A213,IF(Eingabe!$C$26='Tabellen Zielzeit'!A213,"",IF(Eingabe!$C$26&gt;('Tabellen Zielzeit'!A213+1),A213+1,Eingabe!$C$26)))</f>
      </c>
      <c r="B214" s="44">
        <f>IF(+A214&lt;&gt;"",A214*Eingabe!$L$26,"")</f>
      </c>
    </row>
    <row r="215" spans="1:2" ht="12.75" customHeight="1">
      <c r="A215" s="51">
        <f>IF(A214="",A214,IF(Eingabe!$C$26='Tabellen Zielzeit'!A214,"",IF(Eingabe!$C$26&gt;('Tabellen Zielzeit'!A214+1),A214+1,Eingabe!$C$26)))</f>
      </c>
      <c r="B215" s="44">
        <f>IF(+A215&lt;&gt;"",A215*Eingabe!$L$26,"")</f>
      </c>
    </row>
    <row r="216" spans="1:2" ht="12.75" customHeight="1">
      <c r="A216" s="51">
        <f>IF(A215="",A215,IF(Eingabe!$C$26='Tabellen Zielzeit'!A215,"",IF(Eingabe!$C$26&gt;('Tabellen Zielzeit'!A215+1),A215+1,Eingabe!$C$26)))</f>
      </c>
      <c r="B216" s="44">
        <f>IF(+A216&lt;&gt;"",A216*Eingabe!$L$26,"")</f>
      </c>
    </row>
    <row r="217" spans="1:2" ht="12.75" customHeight="1">
      <c r="A217" s="51">
        <f>IF(A216="",A216,IF(Eingabe!$C$26='Tabellen Zielzeit'!A216,"",IF(Eingabe!$C$26&gt;('Tabellen Zielzeit'!A216+1),A216+1,Eingabe!$C$26)))</f>
      </c>
      <c r="B217" s="44">
        <f>IF(+A217&lt;&gt;"",A217*Eingabe!$L$26,"")</f>
      </c>
    </row>
    <row r="218" spans="1:2" ht="12.75" customHeight="1">
      <c r="A218" s="51">
        <f>IF(A217="",A217,IF(Eingabe!$C$26='Tabellen Zielzeit'!A217,"",IF(Eingabe!$C$26&gt;('Tabellen Zielzeit'!A217+1),A217+1,Eingabe!$C$26)))</f>
      </c>
      <c r="B218" s="44">
        <f>IF(+A218&lt;&gt;"",A218*Eingabe!$L$26,"")</f>
      </c>
    </row>
    <row r="219" spans="1:2" ht="12.75" customHeight="1">
      <c r="A219" s="51">
        <f>IF(A218="",A218,IF(Eingabe!$C$26='Tabellen Zielzeit'!A218,"",IF(Eingabe!$C$26&gt;('Tabellen Zielzeit'!A218+1),A218+1,Eingabe!$C$26)))</f>
      </c>
      <c r="B219" s="44">
        <f>IF(+A219&lt;&gt;"",A219*Eingabe!$L$26,"")</f>
      </c>
    </row>
    <row r="220" spans="1:2" ht="12.75" customHeight="1">
      <c r="A220" s="51">
        <f>IF(A219="",A219,IF(Eingabe!$C$26='Tabellen Zielzeit'!A219,"",IF(Eingabe!$C$26&gt;('Tabellen Zielzeit'!A219+1),A219+1,Eingabe!$C$26)))</f>
      </c>
      <c r="B220" s="44">
        <f>IF(+A220&lt;&gt;"",A220*Eingabe!$L$26,"")</f>
      </c>
    </row>
    <row r="221" spans="1:2" ht="12.75" customHeight="1">
      <c r="A221" s="51">
        <f>IF(A220="",A220,IF(Eingabe!$C$26='Tabellen Zielzeit'!A220,"",IF(Eingabe!$C$26&gt;('Tabellen Zielzeit'!A220+1),A220+1,Eingabe!$C$26)))</f>
      </c>
      <c r="B221" s="44">
        <f>IF(+A221&lt;&gt;"",A221*Eingabe!$L$26,"")</f>
      </c>
    </row>
    <row r="222" spans="1:2" ht="12.75" customHeight="1">
      <c r="A222" s="51">
        <f>IF(A221="",A221,IF(Eingabe!$C$26='Tabellen Zielzeit'!A221,"",IF(Eingabe!$C$26&gt;('Tabellen Zielzeit'!A221+1),A221+1,Eingabe!$C$26)))</f>
      </c>
      <c r="B222" s="44">
        <f>IF(+A222&lt;&gt;"",A222*Eingabe!$L$26,"")</f>
      </c>
    </row>
    <row r="223" spans="1:2" ht="12.75" customHeight="1">
      <c r="A223" s="51">
        <f>IF(A222="",A222,IF(Eingabe!$C$26='Tabellen Zielzeit'!A222,"",IF(Eingabe!$C$26&gt;('Tabellen Zielzeit'!A222+1),A222+1,Eingabe!$C$26)))</f>
      </c>
      <c r="B223" s="44">
        <f>IF(+A223&lt;&gt;"",A223*Eingabe!$L$26,"")</f>
      </c>
    </row>
    <row r="224" spans="1:2" ht="12.75" customHeight="1">
      <c r="A224" s="51">
        <f>IF(A223="",A223,IF(Eingabe!$C$26='Tabellen Zielzeit'!A223,"",IF(Eingabe!$C$26&gt;('Tabellen Zielzeit'!A223+1),A223+1,Eingabe!$C$26)))</f>
      </c>
      <c r="B224" s="44">
        <f>IF(+A224&lt;&gt;"",A224*Eingabe!$L$26,"")</f>
      </c>
    </row>
    <row r="225" spans="1:2" ht="12.75" customHeight="1">
      <c r="A225" s="51">
        <f>IF(A224="",A224,IF(Eingabe!$C$26='Tabellen Zielzeit'!A224,"",IF(Eingabe!$C$26&gt;('Tabellen Zielzeit'!A224+1),A224+1,Eingabe!$C$26)))</f>
      </c>
      <c r="B225" s="44">
        <f>IF(+A225&lt;&gt;"",A225*Eingabe!$L$26,"")</f>
      </c>
    </row>
    <row r="226" spans="1:2" ht="12.75" customHeight="1">
      <c r="A226" s="51">
        <f>IF(A225="",A225,IF(Eingabe!$C$26='Tabellen Zielzeit'!A225,"",IF(Eingabe!$C$26&gt;('Tabellen Zielzeit'!A225+1),A225+1,Eingabe!$C$26)))</f>
      </c>
      <c r="B226" s="44">
        <f>IF(+A226&lt;&gt;"",A226*Eingabe!$L$26,"")</f>
      </c>
    </row>
    <row r="227" spans="1:2" ht="12.75" customHeight="1">
      <c r="A227" s="51">
        <f>IF(A226="",A226,IF(Eingabe!$C$26='Tabellen Zielzeit'!A226,"",IF(Eingabe!$C$26&gt;('Tabellen Zielzeit'!A226+1),A226+1,Eingabe!$C$26)))</f>
      </c>
      <c r="B227" s="44">
        <f>IF(+A227&lt;&gt;"",A227*Eingabe!$L$26,"")</f>
      </c>
    </row>
    <row r="228" spans="1:2" ht="12.75" customHeight="1">
      <c r="A228" s="51">
        <f>IF(A227="",A227,IF(Eingabe!$C$26='Tabellen Zielzeit'!A227,"",IF(Eingabe!$C$26&gt;('Tabellen Zielzeit'!A227+1),A227+1,Eingabe!$C$26)))</f>
      </c>
      <c r="B228" s="44">
        <f>IF(+A228&lt;&gt;"",A228*Eingabe!$L$26,"")</f>
      </c>
    </row>
    <row r="229" spans="1:2" ht="12.75" customHeight="1">
      <c r="A229" s="51">
        <f>IF(A228="",A228,IF(Eingabe!$C$26='Tabellen Zielzeit'!A228,"",IF(Eingabe!$C$26&gt;('Tabellen Zielzeit'!A228+1),A228+1,Eingabe!$C$26)))</f>
      </c>
      <c r="B229" s="44">
        <f>IF(+A229&lt;&gt;"",A229*Eingabe!$L$26,"")</f>
      </c>
    </row>
    <row r="230" spans="1:2" ht="12.75" customHeight="1">
      <c r="A230" s="51">
        <f>IF(A229="",A229,IF(Eingabe!$C$26='Tabellen Zielzeit'!A229,"",IF(Eingabe!$C$26&gt;('Tabellen Zielzeit'!A229+1),A229+1,Eingabe!$C$26)))</f>
      </c>
      <c r="B230" s="44">
        <f>IF(+A230&lt;&gt;"",A230*Eingabe!$L$26,"")</f>
      </c>
    </row>
    <row r="231" spans="1:2" ht="12.75" customHeight="1">
      <c r="A231" s="51">
        <f>IF(A230="",A230,IF(Eingabe!$C$26='Tabellen Zielzeit'!A230,"",IF(Eingabe!$C$26&gt;('Tabellen Zielzeit'!A230+1),A230+1,Eingabe!$C$26)))</f>
      </c>
      <c r="B231" s="44">
        <f>IF(+A231&lt;&gt;"",A231*Eingabe!$L$26,"")</f>
      </c>
    </row>
    <row r="232" spans="1:2" ht="12.75" customHeight="1">
      <c r="A232" s="51">
        <f>IF(A231="",A231,IF(Eingabe!$C$26='Tabellen Zielzeit'!A231,"",IF(Eingabe!$C$26&gt;('Tabellen Zielzeit'!A231+1),A231+1,Eingabe!$C$26)))</f>
      </c>
      <c r="B232" s="44">
        <f>IF(+A232&lt;&gt;"",A232*Eingabe!$L$26,"")</f>
      </c>
    </row>
    <row r="233" spans="1:2" ht="12.75" customHeight="1">
      <c r="A233" s="52">
        <f>IF(A232="",A232,IF(Eingabe!$C$26='Tabellen Zielzeit'!A232,"",IF(Eingabe!$C$26&gt;('Tabellen Zielzeit'!A232+1),A232+1,Eingabe!$C$26)))</f>
      </c>
      <c r="B233" s="45">
        <f>IF(+A233&lt;&gt;"",A233*Eingabe!$L$26,"")</f>
      </c>
    </row>
    <row r="235" ht="15">
      <c r="A235" s="42">
        <f>ROUND(Eingabe!C26,0)+1</f>
        <v>31</v>
      </c>
    </row>
  </sheetData>
  <printOptions horizontalCentered="1" verticalCentered="1"/>
  <pageMargins left="0.75" right="0.75" top="1" bottom="1" header="0.4921259845" footer="0.4921259845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F235"/>
  <sheetViews>
    <sheetView workbookViewId="0" topLeftCell="A72">
      <selection activeCell="A85" sqref="A85"/>
    </sheetView>
  </sheetViews>
  <sheetFormatPr defaultColWidth="11.5546875" defaultRowHeight="15"/>
  <cols>
    <col min="1" max="2" width="7.77734375" style="0" customWidth="1"/>
    <col min="3" max="3" width="5.4453125" style="0" bestFit="1" customWidth="1"/>
    <col min="4" max="4" width="8.77734375" style="0" customWidth="1"/>
    <col min="5" max="5" width="7.77734375" style="0" customWidth="1"/>
    <col min="6" max="6" width="5.10546875" style="0" bestFit="1" customWidth="1"/>
    <col min="7" max="7" width="7.77734375" style="0" customWidth="1"/>
    <col min="8" max="8" width="2.77734375" style="0" customWidth="1"/>
    <col min="9" max="9" width="8.99609375" style="0" bestFit="1" customWidth="1"/>
    <col min="10" max="10" width="6.88671875" style="0" bestFit="1" customWidth="1"/>
    <col min="11" max="11" width="5.4453125" style="0" bestFit="1" customWidth="1"/>
    <col min="12" max="12" width="6.88671875" style="0" bestFit="1" customWidth="1"/>
  </cols>
  <sheetData>
    <row r="1" spans="1:6" ht="15.75">
      <c r="A1" s="20" t="s">
        <v>0</v>
      </c>
      <c r="B1" s="21" t="s">
        <v>24</v>
      </c>
      <c r="F1" s="18"/>
    </row>
    <row r="2" spans="1:2" ht="15">
      <c r="A2" s="22"/>
      <c r="B2" s="23"/>
    </row>
    <row r="3" spans="1:6" ht="15">
      <c r="A3" s="22">
        <v>1</v>
      </c>
      <c r="B3" s="24">
        <f>+(Eingabe!$S$13+Eingabe!$T$13/60)*A3/24/60</f>
        <v>0.0026620370370370374</v>
      </c>
      <c r="F3" s="19"/>
    </row>
    <row r="4" spans="1:6" ht="15">
      <c r="A4" s="22">
        <v>2</v>
      </c>
      <c r="B4" s="24">
        <f>+(Eingabe!$S$13+Eingabe!$T$13/60)*A4/24/60</f>
        <v>0.005324074074074075</v>
      </c>
      <c r="F4" s="19"/>
    </row>
    <row r="5" spans="1:6" ht="15">
      <c r="A5" s="22">
        <v>3</v>
      </c>
      <c r="B5" s="24">
        <f>+(Eingabe!$S$13+Eingabe!$T$13/60)*A5/24/60</f>
        <v>0.007986111111111112</v>
      </c>
      <c r="F5" s="19"/>
    </row>
    <row r="6" spans="1:6" ht="15">
      <c r="A6" s="22">
        <v>4</v>
      </c>
      <c r="B6" s="24">
        <f>+(Eingabe!$S$13+Eingabe!$T$13/60)*A6/24/60</f>
        <v>0.01064814814814815</v>
      </c>
      <c r="F6" s="19"/>
    </row>
    <row r="7" spans="1:6" ht="15">
      <c r="A7" s="25">
        <v>5</v>
      </c>
      <c r="B7" s="26">
        <f>+(Eingabe!$S$13+Eingabe!$T$13/60)*A7/24/60</f>
        <v>0.013310185185185185</v>
      </c>
      <c r="F7" s="19"/>
    </row>
    <row r="8" ht="15">
      <c r="F8" s="19"/>
    </row>
    <row r="9" ht="15">
      <c r="F9" s="19"/>
    </row>
    <row r="10" spans="1:6" ht="15.75">
      <c r="A10" s="20" t="s">
        <v>1</v>
      </c>
      <c r="B10" s="21" t="s">
        <v>24</v>
      </c>
      <c r="F10" s="19"/>
    </row>
    <row r="11" spans="1:6" ht="15">
      <c r="A11" s="22"/>
      <c r="B11" s="23"/>
      <c r="F11" s="19"/>
    </row>
    <row r="12" spans="1:6" ht="15">
      <c r="A12" s="22">
        <v>1</v>
      </c>
      <c r="B12" s="36">
        <f>+(Eingabe!$S$15+Eingabe!$T$15/60)*A12/24/60</f>
        <v>0.0027546296296296294</v>
      </c>
      <c r="F12" s="19"/>
    </row>
    <row r="13" spans="1:6" ht="15">
      <c r="A13" s="22">
        <v>2</v>
      </c>
      <c r="B13" s="36">
        <f>+(Eingabe!$S$15+Eingabe!$T$15/60)*A13/24/60</f>
        <v>0.005509259259259259</v>
      </c>
      <c r="F13" s="19"/>
    </row>
    <row r="14" spans="1:6" ht="15">
      <c r="A14" s="22">
        <v>3</v>
      </c>
      <c r="B14" s="36">
        <f>+(Eingabe!$S$15+Eingabe!$T$15/60)*A14/24/60</f>
        <v>0.008263888888888888</v>
      </c>
      <c r="F14" s="19"/>
    </row>
    <row r="15" spans="1:6" ht="15">
      <c r="A15" s="22">
        <v>4</v>
      </c>
      <c r="B15" s="36">
        <f>+(Eingabe!$S$15+Eingabe!$T$15/60)*A15/24/60</f>
        <v>0.011018518518518518</v>
      </c>
      <c r="F15" s="19"/>
    </row>
    <row r="16" spans="1:6" ht="15">
      <c r="A16" s="22">
        <v>5</v>
      </c>
      <c r="B16" s="36">
        <f>+(Eingabe!$S$15+Eingabe!$T$15/60)*A16/24/60</f>
        <v>0.013773148148148149</v>
      </c>
      <c r="F16" s="19"/>
    </row>
    <row r="17" spans="1:6" ht="15">
      <c r="A17" s="22">
        <v>6</v>
      </c>
      <c r="B17" s="36">
        <f>+(Eingabe!$S$15+Eingabe!$T$15/60)*A17/24/60</f>
        <v>0.016527777777777777</v>
      </c>
      <c r="F17" s="19"/>
    </row>
    <row r="18" spans="1:2" ht="15">
      <c r="A18" s="22">
        <v>7</v>
      </c>
      <c r="B18" s="36">
        <f>+(Eingabe!$S$15+Eingabe!$T$15/60)*A18/24/60</f>
        <v>0.019282407407407404</v>
      </c>
    </row>
    <row r="19" spans="1:2" ht="15">
      <c r="A19" s="22">
        <v>8</v>
      </c>
      <c r="B19" s="36">
        <f>+(Eingabe!$S$15+Eingabe!$T$15/60)*A19/24/60</f>
        <v>0.022037037037037036</v>
      </c>
    </row>
    <row r="20" spans="1:2" ht="15">
      <c r="A20" s="22">
        <v>9</v>
      </c>
      <c r="B20" s="36">
        <f>+(Eingabe!$S$15+Eingabe!$T$15/60)*A20/24/60</f>
        <v>0.024791666666666667</v>
      </c>
    </row>
    <row r="21" spans="1:2" ht="15">
      <c r="A21" s="25">
        <v>10</v>
      </c>
      <c r="B21" s="37">
        <f>+(Eingabe!$S$15+Eingabe!$T$15/60)*A21/24/60</f>
        <v>0.027546296296296298</v>
      </c>
    </row>
    <row r="23" spans="1:2" ht="15.75">
      <c r="A23" s="27" t="s">
        <v>2</v>
      </c>
      <c r="B23" s="21" t="s">
        <v>24</v>
      </c>
    </row>
    <row r="24" spans="1:2" ht="15">
      <c r="A24" s="22"/>
      <c r="B24" s="23"/>
    </row>
    <row r="25" spans="1:2" ht="15">
      <c r="A25" s="22">
        <v>1</v>
      </c>
      <c r="B25" s="36">
        <f>+(Eingabe!$S$17+Eingabe!$T$17/60)*A25/24/60</f>
        <v>0.002858796296296296</v>
      </c>
    </row>
    <row r="26" spans="1:2" ht="15">
      <c r="A26" s="22">
        <v>2</v>
      </c>
      <c r="B26" s="36">
        <f>+(Eingabe!$S$17+Eingabe!$T$17/60)*A26/24/60</f>
        <v>0.005717592592592592</v>
      </c>
    </row>
    <row r="27" spans="1:2" ht="15">
      <c r="A27" s="22">
        <v>3</v>
      </c>
      <c r="B27" s="36">
        <f>+(Eingabe!$S$17+Eingabe!$T$17/60)*A27/24/60</f>
        <v>0.008576388888888889</v>
      </c>
    </row>
    <row r="28" spans="1:2" ht="15">
      <c r="A28" s="22">
        <v>4</v>
      </c>
      <c r="B28" s="36">
        <f>+(Eingabe!$S$17+Eingabe!$T$17/60)*A28/24/60</f>
        <v>0.011435185185185184</v>
      </c>
    </row>
    <row r="29" spans="1:2" ht="15">
      <c r="A29" s="22">
        <v>5</v>
      </c>
      <c r="B29" s="36">
        <f>+(Eingabe!$S$17+Eingabe!$T$17/60)*A29/24/60</f>
        <v>0.01429398148148148</v>
      </c>
    </row>
    <row r="30" spans="1:2" ht="15">
      <c r="A30" s="22">
        <v>6</v>
      </c>
      <c r="B30" s="36">
        <f>+(Eingabe!$S$17+Eingabe!$T$17/60)*A30/24/60</f>
        <v>0.017152777777777777</v>
      </c>
    </row>
    <row r="31" spans="1:2" ht="15">
      <c r="A31" s="22">
        <v>7</v>
      </c>
      <c r="B31" s="36">
        <f>+(Eingabe!$S$17+Eingabe!$T$17/60)*A31/24/60</f>
        <v>0.02001157407407407</v>
      </c>
    </row>
    <row r="32" spans="1:2" ht="15">
      <c r="A32" s="22">
        <v>8</v>
      </c>
      <c r="B32" s="36">
        <f>+(Eingabe!$S$17+Eingabe!$T$17/60)*A32/24/60</f>
        <v>0.022870370370370367</v>
      </c>
    </row>
    <row r="33" spans="1:2" ht="15">
      <c r="A33" s="22">
        <v>9</v>
      </c>
      <c r="B33" s="36">
        <f>+(Eingabe!$S$17+Eingabe!$T$17/60)*A33/24/60</f>
        <v>0.025729166666666668</v>
      </c>
    </row>
    <row r="34" spans="1:2" ht="15">
      <c r="A34" s="22">
        <v>10</v>
      </c>
      <c r="B34" s="36">
        <f>+(Eingabe!$S$17+Eingabe!$T$17/60)*A34/24/60</f>
        <v>0.02858796296296296</v>
      </c>
    </row>
    <row r="35" spans="1:2" ht="15">
      <c r="A35" s="22">
        <v>11</v>
      </c>
      <c r="B35" s="36">
        <f>+(Eingabe!$S$17+Eingabe!$T$17/60)*A35/24/60</f>
        <v>0.03144675925925926</v>
      </c>
    </row>
    <row r="36" spans="1:2" ht="15">
      <c r="A36" s="22">
        <v>12</v>
      </c>
      <c r="B36" s="36">
        <f>+(Eingabe!$S$17+Eingabe!$T$17/60)*A36/24/60</f>
        <v>0.034305555555555554</v>
      </c>
    </row>
    <row r="37" spans="1:2" ht="15">
      <c r="A37" s="22">
        <v>13</v>
      </c>
      <c r="B37" s="36">
        <f>+(Eingabe!$S$17+Eingabe!$T$17/60)*A37/24/60</f>
        <v>0.037164351851851844</v>
      </c>
    </row>
    <row r="38" spans="1:2" ht="15">
      <c r="A38" s="22">
        <v>14</v>
      </c>
      <c r="B38" s="36">
        <f>+(Eingabe!$S$17+Eingabe!$T$17/60)*A38/24/60</f>
        <v>0.04002314814814814</v>
      </c>
    </row>
    <row r="39" spans="1:2" ht="15">
      <c r="A39" s="25">
        <v>15</v>
      </c>
      <c r="B39" s="37">
        <f>+(Eingabe!$S$17+Eingabe!$T$17/60)*A39/24/60</f>
        <v>0.042881944444444445</v>
      </c>
    </row>
    <row r="41" spans="1:4" ht="15.75">
      <c r="A41" s="28" t="s">
        <v>3</v>
      </c>
      <c r="B41" s="29"/>
      <c r="C41" s="30"/>
      <c r="D41" s="21"/>
    </row>
    <row r="42" spans="1:4" ht="15">
      <c r="A42" s="32" t="s">
        <v>25</v>
      </c>
      <c r="B42" s="46" t="s">
        <v>24</v>
      </c>
      <c r="C42" s="33" t="s">
        <v>26</v>
      </c>
      <c r="D42" s="47" t="s">
        <v>31</v>
      </c>
    </row>
    <row r="43" spans="1:4" ht="15">
      <c r="A43" s="22">
        <v>1</v>
      </c>
      <c r="B43" s="36">
        <f>+(Eingabe!$S$19+Eingabe!$T$19/60)*A43/24/60</f>
        <v>0.0029513888888888892</v>
      </c>
      <c r="C43" s="33">
        <v>1</v>
      </c>
      <c r="D43" s="36">
        <f>+Eingabe!$W$19*'Tabellen Avg'!C43</f>
        <v>0.004748784722222222</v>
      </c>
    </row>
    <row r="44" spans="1:4" ht="15">
      <c r="A44" s="22">
        <v>2</v>
      </c>
      <c r="B44" s="36">
        <f>+(Eingabe!$S$19+Eingabe!$T$19/60)*A44/24/60</f>
        <v>0.0059027777777777785</v>
      </c>
      <c r="C44" s="33">
        <v>2</v>
      </c>
      <c r="D44" s="36">
        <f>+Eingabe!$W$19*'Tabellen Avg'!C44</f>
        <v>0.009497569444444444</v>
      </c>
    </row>
    <row r="45" spans="1:4" ht="15">
      <c r="A45" s="22">
        <v>3</v>
      </c>
      <c r="B45" s="36">
        <f>+(Eingabe!$S$19+Eingabe!$T$19/60)*A45/24/60</f>
        <v>0.008854166666666666</v>
      </c>
      <c r="C45" s="33">
        <v>3</v>
      </c>
      <c r="D45" s="36">
        <f>+Eingabe!$W$19*'Tabellen Avg'!C45</f>
        <v>0.014246354166666666</v>
      </c>
    </row>
    <row r="46" spans="1:4" ht="15">
      <c r="A46" s="22">
        <v>4</v>
      </c>
      <c r="B46" s="36">
        <f>+(Eingabe!$S$19+Eingabe!$T$19/60)*A46/24/60</f>
        <v>0.011805555555555557</v>
      </c>
      <c r="C46" s="33">
        <v>4</v>
      </c>
      <c r="D46" s="36">
        <f>+Eingabe!$W$19*'Tabellen Avg'!C46</f>
        <v>0.018995138888888888</v>
      </c>
    </row>
    <row r="47" spans="1:4" ht="15">
      <c r="A47" s="22">
        <v>5</v>
      </c>
      <c r="B47" s="36">
        <f>+(Eingabe!$S$19+Eingabe!$T$19/60)*A47/24/60</f>
        <v>0.014756944444444444</v>
      </c>
      <c r="C47" s="33">
        <v>5</v>
      </c>
      <c r="D47" s="36">
        <f>+Eingabe!$W$19*'Tabellen Avg'!C47</f>
        <v>0.02374392361111111</v>
      </c>
    </row>
    <row r="48" spans="1:4" ht="15">
      <c r="A48" s="22">
        <v>6</v>
      </c>
      <c r="B48" s="36">
        <f>+(Eingabe!$S$19+Eingabe!$T$19/60)*A48/24/60</f>
        <v>0.017708333333333333</v>
      </c>
      <c r="C48" s="33">
        <v>6</v>
      </c>
      <c r="D48" s="36">
        <f>+Eingabe!$W$19*'Tabellen Avg'!C48</f>
        <v>0.02849270833333333</v>
      </c>
    </row>
    <row r="49" spans="1:4" ht="15">
      <c r="A49" s="22">
        <v>7</v>
      </c>
      <c r="B49" s="36">
        <f>+(Eingabe!$S$19+Eingabe!$T$19/60)*A49/24/60</f>
        <v>0.02065972222222222</v>
      </c>
      <c r="C49" s="33">
        <v>7</v>
      </c>
      <c r="D49" s="36">
        <f>+Eingabe!$W$19*'Tabellen Avg'!C49</f>
        <v>0.03324149305555556</v>
      </c>
    </row>
    <row r="50" spans="1:4" ht="15">
      <c r="A50" s="22">
        <v>8</v>
      </c>
      <c r="B50" s="36">
        <f>+(Eingabe!$S$19+Eingabe!$T$19/60)*A50/24/60</f>
        <v>0.023611111111111114</v>
      </c>
      <c r="C50" s="33">
        <v>8</v>
      </c>
      <c r="D50" s="36">
        <f>+Eingabe!$W$19*'Tabellen Avg'!C50</f>
        <v>0.037990277777777776</v>
      </c>
    </row>
    <row r="51" spans="1:4" ht="15">
      <c r="A51" s="22">
        <v>9</v>
      </c>
      <c r="B51" s="36">
        <f>+(Eingabe!$S$19+Eingabe!$T$19/60)*A51/24/60</f>
        <v>0.0265625</v>
      </c>
      <c r="C51" s="33">
        <v>9</v>
      </c>
      <c r="D51" s="36">
        <f>+Eingabe!$W$19*'Tabellen Avg'!C51</f>
        <v>0.042739062499999994</v>
      </c>
    </row>
    <row r="52" spans="1:4" ht="15">
      <c r="A52" s="22">
        <v>10</v>
      </c>
      <c r="B52" s="36">
        <f>+(Eingabe!$S$19+Eingabe!$T$19/60)*A52/24/60</f>
        <v>0.029513888888888888</v>
      </c>
      <c r="C52" s="33">
        <v>10</v>
      </c>
      <c r="D52" s="36">
        <f>+Eingabe!$W$19*'Tabellen Avg'!C52</f>
        <v>0.04748784722222222</v>
      </c>
    </row>
    <row r="53" spans="1:4" ht="15">
      <c r="A53" s="22">
        <v>11</v>
      </c>
      <c r="B53" s="36">
        <f>+(Eingabe!$S$19+Eingabe!$T$19/60)*A53/24/60</f>
        <v>0.03246527777777778</v>
      </c>
      <c r="C53" s="33"/>
      <c r="D53" s="23"/>
    </row>
    <row r="54" spans="1:4" ht="15">
      <c r="A54" s="22">
        <v>12</v>
      </c>
      <c r="B54" s="36">
        <f>+(Eingabe!$S$19+Eingabe!$T$19/60)*A54/24/60</f>
        <v>0.035416666666666666</v>
      </c>
      <c r="C54" s="33"/>
      <c r="D54" s="23"/>
    </row>
    <row r="55" spans="1:4" ht="15">
      <c r="A55" s="22">
        <v>13</v>
      </c>
      <c r="B55" s="36">
        <f>+(Eingabe!$S$19+Eingabe!$T$19/60)*A55/24/60</f>
        <v>0.03836805555555556</v>
      </c>
      <c r="C55" s="33"/>
      <c r="D55" s="23"/>
    </row>
    <row r="56" spans="1:4" ht="15">
      <c r="A56" s="22">
        <v>14</v>
      </c>
      <c r="B56" s="36">
        <f>+(Eingabe!$S$19+Eingabe!$T$19/60)*A56/24/60</f>
        <v>0.04131944444444444</v>
      </c>
      <c r="C56" s="33"/>
      <c r="D56" s="23"/>
    </row>
    <row r="57" spans="1:4" ht="15">
      <c r="A57" s="22">
        <v>15</v>
      </c>
      <c r="B57" s="36">
        <f>+(Eingabe!$S$19+Eingabe!$T$19/60)*A57/24/60</f>
        <v>0.044270833333333336</v>
      </c>
      <c r="C57" s="33"/>
      <c r="D57" s="23"/>
    </row>
    <row r="58" spans="1:4" ht="15">
      <c r="A58" s="22">
        <v>16</v>
      </c>
      <c r="B58" s="36">
        <f>+(Eingabe!$S$19+Eingabe!$T$19/60)*A58/24/60</f>
        <v>0.04722222222222223</v>
      </c>
      <c r="C58" s="33"/>
      <c r="D58" s="23"/>
    </row>
    <row r="59" spans="1:4" ht="15">
      <c r="A59" s="25">
        <v>16.09</v>
      </c>
      <c r="B59" s="37">
        <f>+(Eingabe!$S$19+Eingabe!$T$19/60)*A59/24/60</f>
        <v>0.04748784722222222</v>
      </c>
      <c r="C59" s="34"/>
      <c r="D59" s="35"/>
    </row>
    <row r="61" spans="1:2" ht="15.75">
      <c r="A61" s="20" t="s">
        <v>27</v>
      </c>
      <c r="B61" s="21" t="s">
        <v>24</v>
      </c>
    </row>
    <row r="62" spans="1:2" ht="15">
      <c r="A62" s="22"/>
      <c r="B62" s="23"/>
    </row>
    <row r="63" spans="1:2" ht="15">
      <c r="A63" s="22">
        <v>1</v>
      </c>
      <c r="B63" s="36">
        <f>+(Eingabe!$S$21+Eingabe!$T$21/60)*A63/24/60</f>
        <v>0.0030208333333333333</v>
      </c>
    </row>
    <row r="64" spans="1:2" ht="15">
      <c r="A64" s="22">
        <v>2</v>
      </c>
      <c r="B64" s="36">
        <f>+(Eingabe!$S$21+Eingabe!$T$21/60)*A64/24/60</f>
        <v>0.0060416666666666665</v>
      </c>
    </row>
    <row r="65" spans="1:2" ht="15">
      <c r="A65" s="22">
        <v>3</v>
      </c>
      <c r="B65" s="36">
        <f>+(Eingabe!$S$21+Eingabe!$T$21/60)*A65/24/60</f>
        <v>0.0090625</v>
      </c>
    </row>
    <row r="66" spans="1:2" ht="15">
      <c r="A66" s="22">
        <v>4</v>
      </c>
      <c r="B66" s="36">
        <f>+(Eingabe!$S$21+Eingabe!$T$21/60)*A66/24/60</f>
        <v>0.012083333333333333</v>
      </c>
    </row>
    <row r="67" spans="1:2" ht="15">
      <c r="A67" s="22">
        <v>5</v>
      </c>
      <c r="B67" s="36">
        <f>+(Eingabe!$S$21+Eingabe!$T$21/60)*A67/24/60</f>
        <v>0.015104166666666667</v>
      </c>
    </row>
    <row r="68" spans="1:2" ht="15">
      <c r="A68" s="22">
        <v>6</v>
      </c>
      <c r="B68" s="36">
        <f>+(Eingabe!$S$21+Eingabe!$T$21/60)*A68/24/60</f>
        <v>0.018125</v>
      </c>
    </row>
    <row r="69" spans="1:2" ht="15">
      <c r="A69" s="22">
        <v>7</v>
      </c>
      <c r="B69" s="36">
        <f>+(Eingabe!$S$21+Eingabe!$T$21/60)*A69/24/60</f>
        <v>0.02114583333333333</v>
      </c>
    </row>
    <row r="70" spans="1:2" ht="15">
      <c r="A70" s="22">
        <v>8</v>
      </c>
      <c r="B70" s="36">
        <f>+(Eingabe!$S$21+Eingabe!$T$21/60)*A70/24/60</f>
        <v>0.024166666666666666</v>
      </c>
    </row>
    <row r="71" spans="1:2" ht="15">
      <c r="A71" s="22">
        <v>9</v>
      </c>
      <c r="B71" s="36">
        <f>+(Eingabe!$S$21+Eingabe!$T$21/60)*A71/24/60</f>
        <v>0.027187499999999996</v>
      </c>
    </row>
    <row r="72" spans="1:2" ht="15">
      <c r="A72" s="22">
        <v>10</v>
      </c>
      <c r="B72" s="36">
        <f>+(Eingabe!$S$21+Eingabe!$T$21/60)*A72/24/60</f>
        <v>0.030208333333333334</v>
      </c>
    </row>
    <row r="73" spans="1:2" ht="15">
      <c r="A73" s="40">
        <v>11</v>
      </c>
      <c r="B73" s="36">
        <f>+(Eingabe!$S$21+Eingabe!$T$21/60)*A73/24/60</f>
        <v>0.033229166666666664</v>
      </c>
    </row>
    <row r="74" spans="1:2" ht="15">
      <c r="A74" s="40">
        <v>12</v>
      </c>
      <c r="B74" s="36">
        <f>+(Eingabe!$S$21+Eingabe!$T$21/60)*A74/24/60</f>
        <v>0.03625</v>
      </c>
    </row>
    <row r="75" spans="1:2" ht="15">
      <c r="A75" s="40">
        <v>13</v>
      </c>
      <c r="B75" s="36">
        <f>+(Eingabe!$S$21+Eingabe!$T$21/60)*A75/24/60</f>
        <v>0.03927083333333333</v>
      </c>
    </row>
    <row r="76" spans="1:2" ht="15">
      <c r="A76" s="40">
        <v>14</v>
      </c>
      <c r="B76" s="36">
        <f>+(Eingabe!$S$21+Eingabe!$T$21/60)*A76/24/60</f>
        <v>0.04229166666666666</v>
      </c>
    </row>
    <row r="77" spans="1:2" ht="15">
      <c r="A77" s="40">
        <v>15</v>
      </c>
      <c r="B77" s="36">
        <f>+(Eingabe!$S$21+Eingabe!$T$21/60)*A77/24/60</f>
        <v>0.0453125</v>
      </c>
    </row>
    <row r="78" spans="1:2" ht="15">
      <c r="A78" s="40">
        <v>16</v>
      </c>
      <c r="B78" s="36">
        <f>+(Eingabe!$S$21+Eingabe!$T$21/60)*A78/24/60</f>
        <v>0.04833333333333333</v>
      </c>
    </row>
    <row r="79" spans="1:2" ht="15">
      <c r="A79" s="40">
        <v>17</v>
      </c>
      <c r="B79" s="36">
        <f>+(Eingabe!$S$21+Eingabe!$T$21/60)*A79/24/60</f>
        <v>0.05135416666666666</v>
      </c>
    </row>
    <row r="80" spans="1:2" ht="15">
      <c r="A80" s="40">
        <v>18</v>
      </c>
      <c r="B80" s="36">
        <f>+(Eingabe!$S$21+Eingabe!$T$21/60)*A80/24/60</f>
        <v>0.05437499999999999</v>
      </c>
    </row>
    <row r="81" spans="1:2" ht="15">
      <c r="A81" s="40">
        <v>19</v>
      </c>
      <c r="B81" s="36">
        <f>+(Eingabe!$S$21+Eingabe!$T$21/60)*A81/24/60</f>
        <v>0.057395833333333326</v>
      </c>
    </row>
    <row r="82" spans="1:2" ht="15">
      <c r="A82" s="40">
        <v>20</v>
      </c>
      <c r="B82" s="36">
        <f>+(Eingabe!$S$21+Eingabe!$T$21/60)*A82/24/60</f>
        <v>0.06041666666666667</v>
      </c>
    </row>
    <row r="83" spans="1:2" ht="15">
      <c r="A83" s="25">
        <f>42.195/2</f>
        <v>21.0975</v>
      </c>
      <c r="B83" s="37">
        <f>+(Eingabe!$S$21+Eingabe!$T$21/60)*A83/24/60</f>
        <v>0.06373203125</v>
      </c>
    </row>
    <row r="85" spans="1:4" ht="15.75">
      <c r="A85" s="28" t="s">
        <v>5</v>
      </c>
      <c r="B85" s="29"/>
      <c r="C85" s="30"/>
      <c r="D85" s="21"/>
    </row>
    <row r="86" spans="1:4" ht="15">
      <c r="A86" s="32" t="s">
        <v>25</v>
      </c>
      <c r="B86" s="46" t="s">
        <v>24</v>
      </c>
      <c r="C86" s="22" t="s">
        <v>26</v>
      </c>
      <c r="D86" s="47" t="s">
        <v>31</v>
      </c>
    </row>
    <row r="87" spans="1:4" ht="15">
      <c r="A87" s="22">
        <v>1</v>
      </c>
      <c r="B87" s="36">
        <f>+(Eingabe!$S$23+Eingabe!$T$23/60)*A87/24/60</f>
        <v>0.003298611111111111</v>
      </c>
      <c r="C87" s="22">
        <v>1</v>
      </c>
      <c r="D87" s="36">
        <f>+Eingabe!$W$23*'Tabellen Avg'!C87</f>
        <v>0.005307465277777778</v>
      </c>
    </row>
    <row r="88" spans="1:4" ht="15">
      <c r="A88" s="22">
        <v>2</v>
      </c>
      <c r="B88" s="38">
        <f>+(Eingabe!$S$23+Eingabe!$T$23/60)*A88/24/60</f>
        <v>0.006597222222222222</v>
      </c>
      <c r="C88" s="22">
        <v>2</v>
      </c>
      <c r="D88" s="36">
        <f>+Eingabe!$W$23*'Tabellen Avg'!C88</f>
        <v>0.010614930555555556</v>
      </c>
    </row>
    <row r="89" spans="1:4" ht="15">
      <c r="A89" s="22">
        <v>3</v>
      </c>
      <c r="B89" s="38">
        <f>+(Eingabe!$S$23+Eingabe!$T$23/60)*A89/24/60</f>
        <v>0.009895833333333333</v>
      </c>
      <c r="C89" s="22">
        <v>3</v>
      </c>
      <c r="D89" s="36">
        <f>+Eingabe!$W$23*'Tabellen Avg'!C89</f>
        <v>0.015922395833333335</v>
      </c>
    </row>
    <row r="90" spans="1:4" ht="15">
      <c r="A90" s="22">
        <v>4</v>
      </c>
      <c r="B90" s="38">
        <f>+(Eingabe!$S$23+Eingabe!$T$23/60)*A90/24/60</f>
        <v>0.013194444444444444</v>
      </c>
      <c r="C90" s="22">
        <v>4</v>
      </c>
      <c r="D90" s="36">
        <f>+Eingabe!$W$23*'Tabellen Avg'!C90</f>
        <v>0.021229861111111113</v>
      </c>
    </row>
    <row r="91" spans="1:4" ht="15">
      <c r="A91" s="22">
        <v>5</v>
      </c>
      <c r="B91" s="38">
        <f>+(Eingabe!$S$23+Eingabe!$T$23/60)*A91/24/60</f>
        <v>0.016493055555555556</v>
      </c>
      <c r="C91" s="22">
        <v>5</v>
      </c>
      <c r="D91" s="36">
        <f>+Eingabe!$W$23*'Tabellen Avg'!C91</f>
        <v>0.02653732638888889</v>
      </c>
    </row>
    <row r="92" spans="1:4" ht="15">
      <c r="A92" s="22">
        <v>6</v>
      </c>
      <c r="B92" s="38">
        <f>+(Eingabe!$S$23+Eingabe!$T$23/60)*A92/24/60</f>
        <v>0.019791666666666666</v>
      </c>
      <c r="C92" s="22">
        <v>6</v>
      </c>
      <c r="D92" s="36">
        <f>+Eingabe!$W$23*'Tabellen Avg'!C92</f>
        <v>0.03184479166666667</v>
      </c>
    </row>
    <row r="93" spans="1:4" ht="15">
      <c r="A93" s="22">
        <v>7</v>
      </c>
      <c r="B93" s="38">
        <f>+(Eingabe!$S$23+Eingabe!$T$23/60)*A93/24/60</f>
        <v>0.02309027777777778</v>
      </c>
      <c r="C93" s="22">
        <v>7</v>
      </c>
      <c r="D93" s="36">
        <f>+Eingabe!$W$23*'Tabellen Avg'!C93</f>
        <v>0.03715225694444445</v>
      </c>
    </row>
    <row r="94" spans="1:4" ht="15">
      <c r="A94" s="22">
        <v>8</v>
      </c>
      <c r="B94" s="38">
        <f>+(Eingabe!$S$23+Eingabe!$T$23/60)*A94/24/60</f>
        <v>0.02638888888888889</v>
      </c>
      <c r="C94" s="22">
        <v>8</v>
      </c>
      <c r="D94" s="36">
        <f>+Eingabe!$W$23*'Tabellen Avg'!C94</f>
        <v>0.042459722222222225</v>
      </c>
    </row>
    <row r="95" spans="1:4" ht="15">
      <c r="A95" s="22">
        <v>9</v>
      </c>
      <c r="B95" s="38">
        <f>+(Eingabe!$S$23+Eingabe!$T$23/60)*A95/24/60</f>
        <v>0.0296875</v>
      </c>
      <c r="C95" s="22">
        <v>9</v>
      </c>
      <c r="D95" s="36">
        <f>+Eingabe!$W$23*'Tabellen Avg'!C95</f>
        <v>0.0477671875</v>
      </c>
    </row>
    <row r="96" spans="1:4" ht="15">
      <c r="A96" s="22">
        <v>10</v>
      </c>
      <c r="B96" s="38">
        <f>+(Eingabe!$S$23+Eingabe!$T$23/60)*A96/24/60</f>
        <v>0.03298611111111111</v>
      </c>
      <c r="C96" s="22">
        <v>10</v>
      </c>
      <c r="D96" s="36">
        <f>+Eingabe!$W$23*'Tabellen Avg'!C96</f>
        <v>0.05307465277777778</v>
      </c>
    </row>
    <row r="97" spans="1:4" ht="15">
      <c r="A97" s="22">
        <v>11</v>
      </c>
      <c r="B97" s="38">
        <f>+(Eingabe!$S$23+Eingabe!$T$23/60)*A97/24/60</f>
        <v>0.036284722222222225</v>
      </c>
      <c r="C97" s="22">
        <v>11</v>
      </c>
      <c r="D97" s="36">
        <f>+Eingabe!$W$23*'Tabellen Avg'!C97</f>
        <v>0.05838211805555556</v>
      </c>
    </row>
    <row r="98" spans="1:4" ht="15">
      <c r="A98" s="22">
        <v>12</v>
      </c>
      <c r="B98" s="38">
        <f>+(Eingabe!$S$23+Eingabe!$T$23/60)*A98/24/60</f>
        <v>0.03958333333333333</v>
      </c>
      <c r="C98" s="22">
        <v>12</v>
      </c>
      <c r="D98" s="36">
        <f>+Eingabe!$W$23*'Tabellen Avg'!C98</f>
        <v>0.06368958333333334</v>
      </c>
    </row>
    <row r="99" spans="1:4" ht="15">
      <c r="A99" s="22">
        <v>13</v>
      </c>
      <c r="B99" s="38">
        <f>+(Eingabe!$S$23+Eingabe!$T$23/60)*A99/24/60</f>
        <v>0.042881944444444445</v>
      </c>
      <c r="C99" s="22">
        <v>13</v>
      </c>
      <c r="D99" s="36">
        <f>+Eingabe!$W$23*'Tabellen Avg'!C99</f>
        <v>0.06899704861111111</v>
      </c>
    </row>
    <row r="100" spans="1:4" ht="15">
      <c r="A100" s="22">
        <v>14</v>
      </c>
      <c r="B100" s="38">
        <f>+(Eingabe!$S$23+Eingabe!$T$23/60)*A100/24/60</f>
        <v>0.04618055555555556</v>
      </c>
      <c r="C100" s="41">
        <f>42.195/2/1.609</f>
        <v>13.112181479179615</v>
      </c>
      <c r="D100" s="36">
        <f>+Eingabe!$W$23*'Tabellen Avg'!C100</f>
        <v>0.06959244791666667</v>
      </c>
    </row>
    <row r="101" spans="1:4" ht="15">
      <c r="A101" s="22">
        <v>15</v>
      </c>
      <c r="B101" s="38">
        <f>+(Eingabe!$S$23+Eingabe!$T$23/60)*A101/24/60</f>
        <v>0.049479166666666664</v>
      </c>
      <c r="C101" s="22">
        <v>14</v>
      </c>
      <c r="D101" s="36">
        <f>+Eingabe!$W$23*'Tabellen Avg'!C101</f>
        <v>0.0743045138888889</v>
      </c>
    </row>
    <row r="102" spans="1:4" ht="15">
      <c r="A102" s="22">
        <v>16</v>
      </c>
      <c r="B102" s="38">
        <f>+(Eingabe!$S$23+Eingabe!$T$23/60)*A102/24/60</f>
        <v>0.05277777777777778</v>
      </c>
      <c r="C102" s="22">
        <v>15</v>
      </c>
      <c r="D102" s="36">
        <f>+Eingabe!$W$23*'Tabellen Avg'!C102</f>
        <v>0.07961197916666667</v>
      </c>
    </row>
    <row r="103" spans="1:4" ht="15">
      <c r="A103" s="22">
        <v>17</v>
      </c>
      <c r="B103" s="38">
        <f>+(Eingabe!$S$23+Eingabe!$T$23/60)*A103/24/60</f>
        <v>0.05607638888888889</v>
      </c>
      <c r="C103" s="22">
        <v>16</v>
      </c>
      <c r="D103" s="36">
        <f>+Eingabe!$W$23*'Tabellen Avg'!C103</f>
        <v>0.08491944444444445</v>
      </c>
    </row>
    <row r="104" spans="1:4" ht="15">
      <c r="A104" s="22">
        <v>18</v>
      </c>
      <c r="B104" s="38">
        <f>+(Eingabe!$S$23+Eingabe!$T$23/60)*A104/24/60</f>
        <v>0.059375</v>
      </c>
      <c r="C104" s="22">
        <v>17</v>
      </c>
      <c r="D104" s="36">
        <f>+Eingabe!$W$23*'Tabellen Avg'!C104</f>
        <v>0.09022690972222223</v>
      </c>
    </row>
    <row r="105" spans="1:4" ht="15">
      <c r="A105" s="22">
        <v>19</v>
      </c>
      <c r="B105" s="38">
        <f>+(Eingabe!$S$23+Eingabe!$T$23/60)*A105/24/60</f>
        <v>0.06267361111111111</v>
      </c>
      <c r="C105" s="22">
        <v>18</v>
      </c>
      <c r="D105" s="36">
        <f>+Eingabe!$W$23*'Tabellen Avg'!C105</f>
        <v>0.095534375</v>
      </c>
    </row>
    <row r="106" spans="1:4" ht="15">
      <c r="A106" s="22">
        <v>20</v>
      </c>
      <c r="B106" s="38">
        <f>+(Eingabe!$S$23+Eingabe!$T$23/60)*A106/24/60</f>
        <v>0.06597222222222222</v>
      </c>
      <c r="C106" s="22">
        <v>19</v>
      </c>
      <c r="D106" s="36">
        <f>+Eingabe!$W$23*'Tabellen Avg'!C106</f>
        <v>0.10084184027777779</v>
      </c>
    </row>
    <row r="107" spans="1:4" ht="15">
      <c r="A107" s="22">
        <v>21</v>
      </c>
      <c r="B107" s="38">
        <f>+(Eingabe!$S$23+Eingabe!$T$23/60)*A107/24/60</f>
        <v>0.06927083333333334</v>
      </c>
      <c r="C107" s="22">
        <v>20</v>
      </c>
      <c r="D107" s="36">
        <f>+Eingabe!$W$23*'Tabellen Avg'!C107</f>
        <v>0.10614930555555556</v>
      </c>
    </row>
    <row r="108" spans="1:4" ht="15">
      <c r="A108" s="22">
        <f>42.195/2</f>
        <v>21.0975</v>
      </c>
      <c r="B108" s="38">
        <f>+(Eingabe!$S$23+Eingabe!$T$23/60)*A108/24/60</f>
        <v>0.06959244791666667</v>
      </c>
      <c r="C108" s="22">
        <v>21</v>
      </c>
      <c r="D108" s="36">
        <f>+Eingabe!$W$23*'Tabellen Avg'!C108</f>
        <v>0.11145677083333334</v>
      </c>
    </row>
    <row r="109" spans="1:4" ht="15">
      <c r="A109" s="22">
        <v>22</v>
      </c>
      <c r="B109" s="38">
        <f>+(Eingabe!$S$23+Eingabe!$T$23/60)*A109/24/60</f>
        <v>0.07256944444444445</v>
      </c>
      <c r="C109" s="22">
        <v>22</v>
      </c>
      <c r="D109" s="36">
        <f>+Eingabe!$W$23*'Tabellen Avg'!C109</f>
        <v>0.11676423611111111</v>
      </c>
    </row>
    <row r="110" spans="1:4" ht="15">
      <c r="A110" s="22">
        <v>23</v>
      </c>
      <c r="B110" s="38">
        <f>+(Eingabe!$S$23+Eingabe!$T$23/60)*A110/24/60</f>
        <v>0.07586805555555555</v>
      </c>
      <c r="C110" s="22">
        <v>23</v>
      </c>
      <c r="D110" s="36">
        <f>+Eingabe!$W$23*'Tabellen Avg'!C110</f>
        <v>0.1220717013888889</v>
      </c>
    </row>
    <row r="111" spans="1:4" ht="15">
      <c r="A111" s="22">
        <v>24</v>
      </c>
      <c r="B111" s="38">
        <f>+(Eingabe!$S$23+Eingabe!$T$23/60)*A111/24/60</f>
        <v>0.07916666666666666</v>
      </c>
      <c r="C111" s="22">
        <v>24</v>
      </c>
      <c r="D111" s="36">
        <f>+Eingabe!$W$23*'Tabellen Avg'!C111</f>
        <v>0.12737916666666668</v>
      </c>
    </row>
    <row r="112" spans="1:4" ht="15">
      <c r="A112" s="22">
        <v>25</v>
      </c>
      <c r="B112" s="38">
        <f>+(Eingabe!$S$23+Eingabe!$T$23/60)*A112/24/60</f>
        <v>0.08246527777777778</v>
      </c>
      <c r="C112" s="22">
        <v>25</v>
      </c>
      <c r="D112" s="36">
        <f>+Eingabe!$W$23*'Tabellen Avg'!C112</f>
        <v>0.13268663194444447</v>
      </c>
    </row>
    <row r="113" spans="1:4" ht="15">
      <c r="A113" s="22">
        <v>26</v>
      </c>
      <c r="B113" s="38">
        <f>+(Eingabe!$S$23+Eingabe!$T$23/60)*A113/24/60</f>
        <v>0.08576388888888889</v>
      </c>
      <c r="C113" s="22">
        <v>26</v>
      </c>
      <c r="D113" s="36">
        <f>+Eingabe!$W$23*'Tabellen Avg'!C113</f>
        <v>0.13799409722222222</v>
      </c>
    </row>
    <row r="114" spans="1:4" ht="15">
      <c r="A114" s="22">
        <v>27</v>
      </c>
      <c r="B114" s="38">
        <f>+(Eingabe!$S$23+Eingabe!$T$23/60)*A114/24/60</f>
        <v>0.0890625</v>
      </c>
      <c r="C114" s="41">
        <f>42.195/1.609</f>
        <v>26.22436295835923</v>
      </c>
      <c r="D114" s="36">
        <f>+Eingabe!$W$23*'Tabellen Avg'!C114</f>
        <v>0.13918489583333335</v>
      </c>
    </row>
    <row r="115" spans="1:4" ht="15">
      <c r="A115" s="22">
        <v>28</v>
      </c>
      <c r="B115" s="38">
        <f>+(Eingabe!$S$23+Eingabe!$T$23/60)*A115/24/60</f>
        <v>0.09236111111111112</v>
      </c>
      <c r="C115" s="33"/>
      <c r="D115" s="23"/>
    </row>
    <row r="116" spans="1:4" ht="15">
      <c r="A116" s="22">
        <v>29</v>
      </c>
      <c r="B116" s="38">
        <f>+(Eingabe!$S$23+Eingabe!$T$23/60)*A116/24/60</f>
        <v>0.09565972222222222</v>
      </c>
      <c r="C116" s="33"/>
      <c r="D116" s="23"/>
    </row>
    <row r="117" spans="1:4" ht="15">
      <c r="A117" s="22">
        <v>30</v>
      </c>
      <c r="B117" s="38">
        <f>+(Eingabe!$S$23+Eingabe!$T$23/60)*A117/24/60</f>
        <v>0.09895833333333333</v>
      </c>
      <c r="C117" s="33"/>
      <c r="D117" s="23"/>
    </row>
    <row r="118" spans="1:4" ht="15">
      <c r="A118" s="22">
        <v>31</v>
      </c>
      <c r="B118" s="38">
        <f>+(Eingabe!$S$23+Eingabe!$T$23/60)*A118/24/60</f>
        <v>0.10225694444444446</v>
      </c>
      <c r="C118" s="33"/>
      <c r="D118" s="23"/>
    </row>
    <row r="119" spans="1:4" ht="15">
      <c r="A119" s="22">
        <v>32</v>
      </c>
      <c r="B119" s="38">
        <f>+(Eingabe!$S$23+Eingabe!$T$23/60)*A119/24/60</f>
        <v>0.10555555555555556</v>
      </c>
      <c r="C119" s="33"/>
      <c r="D119" s="23"/>
    </row>
    <row r="120" spans="1:4" ht="15">
      <c r="A120" s="22">
        <v>33</v>
      </c>
      <c r="B120" s="38">
        <f>+(Eingabe!$S$23+Eingabe!$T$23/60)*A120/24/60</f>
        <v>0.10885416666666667</v>
      </c>
      <c r="C120" s="33"/>
      <c r="D120" s="23"/>
    </row>
    <row r="121" spans="1:4" ht="15">
      <c r="A121" s="22">
        <v>34</v>
      </c>
      <c r="B121" s="38">
        <f>+(Eingabe!$S$23+Eingabe!$T$23/60)*A121/24/60</f>
        <v>0.11215277777777778</v>
      </c>
      <c r="C121" s="33"/>
      <c r="D121" s="23"/>
    </row>
    <row r="122" spans="1:4" ht="15">
      <c r="A122" s="22">
        <v>35</v>
      </c>
      <c r="B122" s="38">
        <f>+(Eingabe!$S$23+Eingabe!$T$23/60)*A122/24/60</f>
        <v>0.11545138888888888</v>
      </c>
      <c r="C122" s="33"/>
      <c r="D122" s="23"/>
    </row>
    <row r="123" spans="1:4" ht="15">
      <c r="A123" s="22">
        <v>36</v>
      </c>
      <c r="B123" s="38">
        <f>+(Eingabe!$S$23+Eingabe!$T$23/60)*A123/24/60</f>
        <v>0.11875</v>
      </c>
      <c r="C123" s="33"/>
      <c r="D123" s="23"/>
    </row>
    <row r="124" spans="1:4" ht="15">
      <c r="A124" s="22">
        <v>37</v>
      </c>
      <c r="B124" s="38">
        <f>+(Eingabe!$S$23+Eingabe!$T$23/60)*A124/24/60</f>
        <v>0.12204861111111112</v>
      </c>
      <c r="C124" s="33"/>
      <c r="D124" s="23"/>
    </row>
    <row r="125" spans="1:4" ht="15">
      <c r="A125" s="22">
        <v>38</v>
      </c>
      <c r="B125" s="38">
        <f>+(Eingabe!$S$23+Eingabe!$T$23/60)*A125/24/60</f>
        <v>0.12534722222222222</v>
      </c>
      <c r="C125" s="33"/>
      <c r="D125" s="23"/>
    </row>
    <row r="126" spans="1:4" ht="15">
      <c r="A126" s="22">
        <v>39</v>
      </c>
      <c r="B126" s="38">
        <f>+(Eingabe!$S$23+Eingabe!$T$23/60)*A126/24/60</f>
        <v>0.12864583333333332</v>
      </c>
      <c r="C126" s="33"/>
      <c r="D126" s="23"/>
    </row>
    <row r="127" spans="1:4" ht="15">
      <c r="A127" s="22">
        <v>40</v>
      </c>
      <c r="B127" s="38">
        <f>+(Eingabe!$S$23+Eingabe!$T$23/60)*A127/24/60</f>
        <v>0.13194444444444445</v>
      </c>
      <c r="C127" s="33"/>
      <c r="D127" s="23"/>
    </row>
    <row r="128" spans="1:4" ht="15">
      <c r="A128" s="22">
        <v>41</v>
      </c>
      <c r="B128" s="38">
        <f>+(Eingabe!$S$23+Eingabe!$T$23/60)*A128/24/60</f>
        <v>0.13524305555555557</v>
      </c>
      <c r="C128" s="33"/>
      <c r="D128" s="23"/>
    </row>
    <row r="129" spans="1:4" ht="15">
      <c r="A129" s="22">
        <v>42</v>
      </c>
      <c r="B129" s="38">
        <f>+(Eingabe!$S$23+Eingabe!$T$23/60)*A129/24/60</f>
        <v>0.13854166666666667</v>
      </c>
      <c r="C129" s="33"/>
      <c r="D129" s="23"/>
    </row>
    <row r="130" spans="1:4" ht="15">
      <c r="A130" s="25">
        <v>42.195</v>
      </c>
      <c r="B130" s="39">
        <f>+(Eingabe!$S$23+Eingabe!$T$23/60)*A130/24/60</f>
        <v>0.13918489583333335</v>
      </c>
      <c r="C130" s="34"/>
      <c r="D130" s="35"/>
    </row>
    <row r="132" spans="1:2" ht="15.75">
      <c r="A132" s="53" t="str">
        <f>+Eingabe!C26&amp;" km"</f>
        <v>30 km</v>
      </c>
      <c r="B132" s="46" t="s">
        <v>24</v>
      </c>
    </row>
    <row r="133" spans="1:2" ht="15">
      <c r="A133" s="33"/>
      <c r="B133" s="33"/>
    </row>
    <row r="134" spans="1:2" ht="13.5" customHeight="1">
      <c r="A134" s="55">
        <v>1</v>
      </c>
      <c r="B134" s="54">
        <f>+(Eingabe!$S$26+Eingabe!$T$26/60)*A134/24/60</f>
        <v>0.003125</v>
      </c>
    </row>
    <row r="135" spans="1:2" ht="13.5" customHeight="1">
      <c r="A135" s="55">
        <f>IF(A134="",A134,IF(Eingabe!$C$26='Tabellen Avg'!A134,"",IF(Eingabe!$C$26&gt;('Tabellen Avg'!A134+1),A134+1,Eingabe!$C$26)))</f>
        <v>2</v>
      </c>
      <c r="B135" s="54">
        <f>IF(+A135&lt;&gt;"",A135*(Eingabe!$S$26+Eingabe!$T$26/60)/24/60,"")</f>
        <v>0.00625</v>
      </c>
    </row>
    <row r="136" spans="1:2" ht="13.5" customHeight="1">
      <c r="A136" s="55">
        <f>IF(A135="",A135,IF(Eingabe!$C$26='Tabellen Avg'!A135,"",IF(Eingabe!$C$26&gt;('Tabellen Avg'!A135+1),A135+1,Eingabe!$C$26)))</f>
        <v>3</v>
      </c>
      <c r="B136" s="54">
        <f>IF(+A136&lt;&gt;"",A136*(Eingabe!$S$26+Eingabe!$T$26/60)/24/60,"")</f>
        <v>0.009375</v>
      </c>
    </row>
    <row r="137" spans="1:2" ht="13.5" customHeight="1">
      <c r="A137" s="55">
        <f>IF(A136="",A136,IF(Eingabe!$C$26='Tabellen Avg'!A136,"",IF(Eingabe!$C$26&gt;('Tabellen Avg'!A136+1),A136+1,Eingabe!$C$26)))</f>
        <v>4</v>
      </c>
      <c r="B137" s="54">
        <f>IF(+A137&lt;&gt;"",A137*(Eingabe!$S$26+Eingabe!$T$26/60)/24/60,"")</f>
        <v>0.0125</v>
      </c>
    </row>
    <row r="138" spans="1:2" ht="13.5" customHeight="1">
      <c r="A138" s="55">
        <f>IF(A137="",A137,IF(Eingabe!$C$26='Tabellen Avg'!A137,"",IF(Eingabe!$C$26&gt;('Tabellen Avg'!A137+1),A137+1,Eingabe!$C$26)))</f>
        <v>5</v>
      </c>
      <c r="B138" s="54">
        <f>IF(+A138&lt;&gt;"",A138*(Eingabe!$S$26+Eingabe!$T$26/60)/24/60,"")</f>
        <v>0.015625</v>
      </c>
    </row>
    <row r="139" spans="1:2" ht="13.5" customHeight="1">
      <c r="A139" s="55">
        <f>IF(A138="",A138,IF(Eingabe!$C$26='Tabellen Avg'!A138,"",IF(Eingabe!$C$26&gt;('Tabellen Avg'!A138+1),A138+1,Eingabe!$C$26)))</f>
        <v>6</v>
      </c>
      <c r="B139" s="54">
        <f>IF(+A139&lt;&gt;"",A139*(Eingabe!$S$26+Eingabe!$T$26/60)/24/60,"")</f>
        <v>0.01875</v>
      </c>
    </row>
    <row r="140" spans="1:2" ht="13.5" customHeight="1">
      <c r="A140" s="55">
        <f>IF(A139="",A139,IF(Eingabe!$C$26='Tabellen Avg'!A139,"",IF(Eingabe!$C$26&gt;('Tabellen Avg'!A139+1),A139+1,Eingabe!$C$26)))</f>
        <v>7</v>
      </c>
      <c r="B140" s="54">
        <f>IF(+A140&lt;&gt;"",A140*(Eingabe!$S$26+Eingabe!$T$26/60)/24/60,"")</f>
        <v>0.021875</v>
      </c>
    </row>
    <row r="141" spans="1:2" ht="13.5" customHeight="1">
      <c r="A141" s="55">
        <f>IF(A140="",A140,IF(Eingabe!$C$26='Tabellen Avg'!A140,"",IF(Eingabe!$C$26&gt;('Tabellen Avg'!A140+1),A140+1,Eingabe!$C$26)))</f>
        <v>8</v>
      </c>
      <c r="B141" s="54">
        <f>IF(+A141&lt;&gt;"",A141*(Eingabe!$S$26+Eingabe!$T$26/60)/24/60,"")</f>
        <v>0.025</v>
      </c>
    </row>
    <row r="142" spans="1:2" ht="13.5" customHeight="1">
      <c r="A142" s="55">
        <f>IF(A141="",A141,IF(Eingabe!$C$26='Tabellen Avg'!A141,"",IF(Eingabe!$C$26&gt;('Tabellen Avg'!A141+1),A141+1,Eingabe!$C$26)))</f>
        <v>9</v>
      </c>
      <c r="B142" s="54">
        <f>IF(+A142&lt;&gt;"",A142*(Eingabe!$S$26+Eingabe!$T$26/60)/24/60,"")</f>
        <v>0.028125</v>
      </c>
    </row>
    <row r="143" spans="1:2" ht="13.5" customHeight="1">
      <c r="A143" s="55">
        <f>IF(A142="",A142,IF(Eingabe!$C$26='Tabellen Avg'!A142,"",IF(Eingabe!$C$26&gt;('Tabellen Avg'!A142+1),A142+1,Eingabe!$C$26)))</f>
        <v>10</v>
      </c>
      <c r="B143" s="54">
        <f>IF(+A143&lt;&gt;"",A143*(Eingabe!$S$26+Eingabe!$T$26/60)/24/60,"")</f>
        <v>0.03125</v>
      </c>
    </row>
    <row r="144" spans="1:2" ht="13.5" customHeight="1">
      <c r="A144" s="55">
        <f>IF(A143="",A143,IF(Eingabe!$C$26='Tabellen Avg'!A143,"",IF(Eingabe!$C$26&gt;('Tabellen Avg'!A143+1),A143+1,Eingabe!$C$26)))</f>
        <v>11</v>
      </c>
      <c r="B144" s="54">
        <f>IF(+A144&lt;&gt;"",A144*(Eingabe!$S$26+Eingabe!$T$26/60)/24/60,"")</f>
        <v>0.034375</v>
      </c>
    </row>
    <row r="145" spans="1:2" ht="13.5" customHeight="1">
      <c r="A145" s="55">
        <f>IF(A144="",A144,IF(Eingabe!$C$26='Tabellen Avg'!A144,"",IF(Eingabe!$C$26&gt;('Tabellen Avg'!A144+1),A144+1,Eingabe!$C$26)))</f>
        <v>12</v>
      </c>
      <c r="B145" s="54">
        <f>IF(+A145&lt;&gt;"",A145*(Eingabe!$S$26+Eingabe!$T$26/60)/24/60,"")</f>
        <v>0.0375</v>
      </c>
    </row>
    <row r="146" spans="1:2" ht="13.5" customHeight="1">
      <c r="A146" s="55">
        <f>IF(A145="",A145,IF(Eingabe!$C$26='Tabellen Avg'!A145,"",IF(Eingabe!$C$26&gt;('Tabellen Avg'!A145+1),A145+1,Eingabe!$C$26)))</f>
        <v>13</v>
      </c>
      <c r="B146" s="54">
        <f>IF(+A146&lt;&gt;"",A146*(Eingabe!$S$26+Eingabe!$T$26/60)/24/60,"")</f>
        <v>0.040625</v>
      </c>
    </row>
    <row r="147" spans="1:2" ht="13.5" customHeight="1">
      <c r="A147" s="55">
        <f>IF(A146="",A146,IF(Eingabe!$C$26='Tabellen Avg'!A146,"",IF(Eingabe!$C$26&gt;('Tabellen Avg'!A146+1),A146+1,Eingabe!$C$26)))</f>
        <v>14</v>
      </c>
      <c r="B147" s="54">
        <f>IF(+A147&lt;&gt;"",A147*(Eingabe!$S$26+Eingabe!$T$26/60)/24/60,"")</f>
        <v>0.04375</v>
      </c>
    </row>
    <row r="148" spans="1:2" ht="13.5" customHeight="1">
      <c r="A148" s="55">
        <f>IF(A147="",A147,IF(Eingabe!$C$26='Tabellen Avg'!A147,"",IF(Eingabe!$C$26&gt;('Tabellen Avg'!A147+1),A147+1,Eingabe!$C$26)))</f>
        <v>15</v>
      </c>
      <c r="B148" s="54">
        <f>IF(+A148&lt;&gt;"",A148*(Eingabe!$S$26+Eingabe!$T$26/60)/24/60,"")</f>
        <v>0.046875</v>
      </c>
    </row>
    <row r="149" spans="1:2" ht="13.5" customHeight="1">
      <c r="A149" s="55">
        <f>IF(A148="",A148,IF(Eingabe!$C$26='Tabellen Avg'!A148,"",IF(Eingabe!$C$26&gt;('Tabellen Avg'!A148+1),A148+1,Eingabe!$C$26)))</f>
        <v>16</v>
      </c>
      <c r="B149" s="54">
        <f>IF(+A149&lt;&gt;"",A149*(Eingabe!$S$26+Eingabe!$T$26/60)/24/60,"")</f>
        <v>0.05</v>
      </c>
    </row>
    <row r="150" spans="1:2" ht="13.5" customHeight="1">
      <c r="A150" s="55">
        <f>IF(A149="",A149,IF(Eingabe!$C$26='Tabellen Avg'!A149,"",IF(Eingabe!$C$26&gt;('Tabellen Avg'!A149+1),A149+1,Eingabe!$C$26)))</f>
        <v>17</v>
      </c>
      <c r="B150" s="54">
        <f>IF(+A150&lt;&gt;"",A150*(Eingabe!$S$26+Eingabe!$T$26/60)/24/60,"")</f>
        <v>0.053125</v>
      </c>
    </row>
    <row r="151" spans="1:2" ht="13.5" customHeight="1">
      <c r="A151" s="55">
        <f>IF(A150="",A150,IF(Eingabe!$C$26='Tabellen Avg'!A150,"",IF(Eingabe!$C$26&gt;('Tabellen Avg'!A150+1),A150+1,Eingabe!$C$26)))</f>
        <v>18</v>
      </c>
      <c r="B151" s="54">
        <f>IF(+A151&lt;&gt;"",A151*(Eingabe!$S$26+Eingabe!$T$26/60)/24/60,"")</f>
        <v>0.05625</v>
      </c>
    </row>
    <row r="152" spans="1:2" ht="13.5" customHeight="1">
      <c r="A152" s="55">
        <f>IF(A151="",A151,IF(Eingabe!$C$26='Tabellen Avg'!A151,"",IF(Eingabe!$C$26&gt;('Tabellen Avg'!A151+1),A151+1,Eingabe!$C$26)))</f>
        <v>19</v>
      </c>
      <c r="B152" s="54">
        <f>IF(+A152&lt;&gt;"",A152*(Eingabe!$S$26+Eingabe!$T$26/60)/24/60,"")</f>
        <v>0.059375</v>
      </c>
    </row>
    <row r="153" spans="1:2" ht="13.5" customHeight="1">
      <c r="A153" s="55">
        <f>IF(A152="",A152,IF(Eingabe!$C$26='Tabellen Avg'!A152,"",IF(Eingabe!$C$26&gt;('Tabellen Avg'!A152+1),A152+1,Eingabe!$C$26)))</f>
        <v>20</v>
      </c>
      <c r="B153" s="54">
        <f>IF(+A153&lt;&gt;"",A153*(Eingabe!$S$26+Eingabe!$T$26/60)/24/60,"")</f>
        <v>0.0625</v>
      </c>
    </row>
    <row r="154" spans="1:2" ht="13.5" customHeight="1">
      <c r="A154" s="55">
        <f>IF(A153="",A153,IF(Eingabe!$C$26='Tabellen Avg'!A153,"",IF(Eingabe!$C$26&gt;('Tabellen Avg'!A153+1),A153+1,Eingabe!$C$26)))</f>
        <v>21</v>
      </c>
      <c r="B154" s="54">
        <f>IF(+A154&lt;&gt;"",A154*(Eingabe!$S$26+Eingabe!$T$26/60)/24/60,"")</f>
        <v>0.065625</v>
      </c>
    </row>
    <row r="155" spans="1:2" ht="13.5" customHeight="1">
      <c r="A155" s="55">
        <f>IF(A154="",A154,IF(Eingabe!$C$26='Tabellen Avg'!A154,"",IF(Eingabe!$C$26&gt;('Tabellen Avg'!A154+1),A154+1,Eingabe!$C$26)))</f>
        <v>22</v>
      </c>
      <c r="B155" s="54">
        <f>IF(+A155&lt;&gt;"",A155*(Eingabe!$S$26+Eingabe!$T$26/60)/24/60,"")</f>
        <v>0.06875</v>
      </c>
    </row>
    <row r="156" spans="1:2" ht="13.5" customHeight="1">
      <c r="A156" s="55">
        <f>IF(A155="",A155,IF(Eingabe!$C$26='Tabellen Avg'!A155,"",IF(Eingabe!$C$26&gt;('Tabellen Avg'!A155+1),A155+1,Eingabe!$C$26)))</f>
        <v>23</v>
      </c>
      <c r="B156" s="54">
        <f>IF(+A156&lt;&gt;"",A156*(Eingabe!$S$26+Eingabe!$T$26/60)/24/60,"")</f>
        <v>0.071875</v>
      </c>
    </row>
    <row r="157" spans="1:2" ht="13.5" customHeight="1">
      <c r="A157" s="55">
        <f>IF(A156="",A156,IF(Eingabe!$C$26='Tabellen Avg'!A156,"",IF(Eingabe!$C$26&gt;('Tabellen Avg'!A156+1),A156+1,Eingabe!$C$26)))</f>
        <v>24</v>
      </c>
      <c r="B157" s="54">
        <f>IF(+A157&lt;&gt;"",A157*(Eingabe!$S$26+Eingabe!$T$26/60)/24/60,"")</f>
        <v>0.075</v>
      </c>
    </row>
    <row r="158" spans="1:2" ht="13.5" customHeight="1">
      <c r="A158" s="55">
        <f>IF(A157="",A157,IF(Eingabe!$C$26='Tabellen Avg'!A157,"",IF(Eingabe!$C$26&gt;('Tabellen Avg'!A157+1),A157+1,Eingabe!$C$26)))</f>
        <v>25</v>
      </c>
      <c r="B158" s="54">
        <f>IF(+A158&lt;&gt;"",A158*(Eingabe!$S$26+Eingabe!$T$26/60)/24/60,"")</f>
        <v>0.078125</v>
      </c>
    </row>
    <row r="159" spans="1:2" ht="13.5" customHeight="1">
      <c r="A159" s="55">
        <f>IF(A158="",A158,IF(Eingabe!$C$26='Tabellen Avg'!A158,"",IF(Eingabe!$C$26&gt;('Tabellen Avg'!A158+1),A158+1,Eingabe!$C$26)))</f>
        <v>26</v>
      </c>
      <c r="B159" s="54">
        <f>IF(+A159&lt;&gt;"",A159*(Eingabe!$S$26+Eingabe!$T$26/60)/24/60,"")</f>
        <v>0.08125</v>
      </c>
    </row>
    <row r="160" spans="1:2" ht="13.5" customHeight="1">
      <c r="A160" s="55">
        <f>IF(A159="",A159,IF(Eingabe!$C$26='Tabellen Avg'!A159,"",IF(Eingabe!$C$26&gt;('Tabellen Avg'!A159+1),A159+1,Eingabe!$C$26)))</f>
        <v>27</v>
      </c>
      <c r="B160" s="54">
        <f>IF(+A160&lt;&gt;"",A160*(Eingabe!$S$26+Eingabe!$T$26/60)/24/60,"")</f>
        <v>0.084375</v>
      </c>
    </row>
    <row r="161" spans="1:2" ht="13.5" customHeight="1">
      <c r="A161" s="55">
        <f>IF(A160="",A160,IF(Eingabe!$C$26='Tabellen Avg'!A160,"",IF(Eingabe!$C$26&gt;('Tabellen Avg'!A160+1),A160+1,Eingabe!$C$26)))</f>
        <v>28</v>
      </c>
      <c r="B161" s="54">
        <f>IF(+A161&lt;&gt;"",A161*(Eingabe!$S$26+Eingabe!$T$26/60)/24/60,"")</f>
        <v>0.0875</v>
      </c>
    </row>
    <row r="162" spans="1:2" ht="13.5" customHeight="1">
      <c r="A162" s="55">
        <f>IF(A161="",A161,IF(Eingabe!$C$26='Tabellen Avg'!A161,"",IF(Eingabe!$C$26&gt;('Tabellen Avg'!A161+1),A161+1,Eingabe!$C$26)))</f>
        <v>29</v>
      </c>
      <c r="B162" s="54">
        <f>IF(+A162&lt;&gt;"",A162*(Eingabe!$S$26+Eingabe!$T$26/60)/24/60,"")</f>
        <v>0.090625</v>
      </c>
    </row>
    <row r="163" spans="1:2" ht="13.5" customHeight="1">
      <c r="A163" s="55">
        <f>IF(A162="",A162,IF(Eingabe!$C$26='Tabellen Avg'!A162,"",IF(Eingabe!$C$26&gt;('Tabellen Avg'!A162+1),A162+1,Eingabe!$C$26)))</f>
        <v>30</v>
      </c>
      <c r="B163" s="54">
        <f>IF(+A163&lt;&gt;"",A163*(Eingabe!$S$26+Eingabe!$T$26/60)/24/60,"")</f>
        <v>0.09375</v>
      </c>
    </row>
    <row r="164" spans="1:2" ht="13.5" customHeight="1">
      <c r="A164" s="55">
        <f>IF(A163="",A163,IF(Eingabe!$C$26='Tabellen Avg'!A163,"",IF(Eingabe!$C$26&gt;('Tabellen Avg'!A163+1),A163+1,Eingabe!$C$26)))</f>
      </c>
      <c r="B164" s="54">
        <f>IF(+A164&lt;&gt;"",A164*(Eingabe!$S$26+Eingabe!$T$26/60)/24/60,"")</f>
      </c>
    </row>
    <row r="165" spans="1:2" ht="13.5" customHeight="1">
      <c r="A165" s="55">
        <f>IF(A164="",A164,IF(Eingabe!$C$26='Tabellen Avg'!A164,"",IF(Eingabe!$C$26&gt;('Tabellen Avg'!A164+1),A164+1,Eingabe!$C$26)))</f>
      </c>
      <c r="B165" s="54">
        <f>IF(+A165&lt;&gt;"",A165*(Eingabe!$S$26+Eingabe!$T$26/60)/24/60,"")</f>
      </c>
    </row>
    <row r="166" spans="1:2" ht="13.5" customHeight="1">
      <c r="A166" s="55">
        <f>IF(A165="",A165,IF(Eingabe!$C$26='Tabellen Avg'!A165,"",IF(Eingabe!$C$26&gt;('Tabellen Avg'!A165+1),A165+1,Eingabe!$C$26)))</f>
      </c>
      <c r="B166" s="54">
        <f>IF(+A166&lt;&gt;"",A166*(Eingabe!$S$26+Eingabe!$T$26/60)/24/60,"")</f>
      </c>
    </row>
    <row r="167" spans="1:2" ht="13.5" customHeight="1">
      <c r="A167" s="55">
        <f>IF(A166="",A166,IF(Eingabe!$C$26='Tabellen Avg'!A166,"",IF(Eingabe!$C$26&gt;('Tabellen Avg'!A166+1),A166+1,Eingabe!$C$26)))</f>
      </c>
      <c r="B167" s="54">
        <f>IF(+A167&lt;&gt;"",A167*(Eingabe!$S$26+Eingabe!$T$26/60)/24/60,"")</f>
      </c>
    </row>
    <row r="168" spans="1:2" ht="13.5" customHeight="1">
      <c r="A168" s="55">
        <f>IF(A167="",A167,IF(Eingabe!$C$26='Tabellen Avg'!A167,"",IF(Eingabe!$C$26&gt;('Tabellen Avg'!A167+1),A167+1,Eingabe!$C$26)))</f>
      </c>
      <c r="B168" s="54">
        <f>IF(+A168&lt;&gt;"",A168*(Eingabe!$S$26+Eingabe!$T$26/60)/24/60,"")</f>
      </c>
    </row>
    <row r="169" spans="1:2" ht="13.5" customHeight="1">
      <c r="A169" s="55">
        <f>IF(A168="",A168,IF(Eingabe!$C$26='Tabellen Avg'!A168,"",IF(Eingabe!$C$26&gt;('Tabellen Avg'!A168+1),A168+1,Eingabe!$C$26)))</f>
      </c>
      <c r="B169" s="54">
        <f>IF(+A169&lt;&gt;"",A169*(Eingabe!$S$26+Eingabe!$T$26/60)/24/60,"")</f>
      </c>
    </row>
    <row r="170" spans="1:2" ht="13.5" customHeight="1">
      <c r="A170" s="55">
        <f>IF(A169="",A169,IF(Eingabe!$C$26='Tabellen Avg'!A169,"",IF(Eingabe!$C$26&gt;('Tabellen Avg'!A169+1),A169+1,Eingabe!$C$26)))</f>
      </c>
      <c r="B170" s="54">
        <f>IF(+A170&lt;&gt;"",A170*(Eingabe!$S$26+Eingabe!$T$26/60)/24/60,"")</f>
      </c>
    </row>
    <row r="171" spans="1:2" ht="13.5" customHeight="1">
      <c r="A171" s="55">
        <f>IF(A170="",A170,IF(Eingabe!$C$26='Tabellen Avg'!A170,"",IF(Eingabe!$C$26&gt;('Tabellen Avg'!A170+1),A170+1,Eingabe!$C$26)))</f>
      </c>
      <c r="B171" s="54">
        <f>IF(+A171&lt;&gt;"",A171*(Eingabe!$S$26+Eingabe!$T$26/60)/24/60,"")</f>
      </c>
    </row>
    <row r="172" spans="1:2" ht="13.5" customHeight="1">
      <c r="A172" s="55">
        <f>IF(A171="",A171,IF(Eingabe!$C$26='Tabellen Avg'!A171,"",IF(Eingabe!$C$26&gt;('Tabellen Avg'!A171+1),A171+1,Eingabe!$C$26)))</f>
      </c>
      <c r="B172" s="54">
        <f>IF(+A172&lt;&gt;"",A172*(Eingabe!$S$26+Eingabe!$T$26/60)/24/60,"")</f>
      </c>
    </row>
    <row r="173" spans="1:2" ht="13.5" customHeight="1">
      <c r="A173" s="55">
        <f>IF(A172="",A172,IF(Eingabe!$C$26='Tabellen Avg'!A172,"",IF(Eingabe!$C$26&gt;('Tabellen Avg'!A172+1),A172+1,Eingabe!$C$26)))</f>
      </c>
      <c r="B173" s="54">
        <f>IF(+A173&lt;&gt;"",A173*(Eingabe!$S$26+Eingabe!$T$26/60)/24/60,"")</f>
      </c>
    </row>
    <row r="174" spans="1:2" ht="13.5" customHeight="1">
      <c r="A174" s="55">
        <f>IF(A173="",A173,IF(Eingabe!$C$26='Tabellen Avg'!A173,"",IF(Eingabe!$C$26&gt;('Tabellen Avg'!A173+1),A173+1,Eingabe!$C$26)))</f>
      </c>
      <c r="B174" s="54">
        <f>IF(+A174&lt;&gt;"",A174*(Eingabe!$S$26+Eingabe!$T$26/60)/24/60,"")</f>
      </c>
    </row>
    <row r="175" spans="1:2" ht="13.5" customHeight="1">
      <c r="A175" s="55">
        <f>IF(A174="",A174,IF(Eingabe!$C$26='Tabellen Avg'!A174,"",IF(Eingabe!$C$26&gt;('Tabellen Avg'!A174+1),A174+1,Eingabe!$C$26)))</f>
      </c>
      <c r="B175" s="54">
        <f>IF(+A175&lt;&gt;"",A175*(Eingabe!$S$26+Eingabe!$T$26/60)/24/60,"")</f>
      </c>
    </row>
    <row r="176" spans="1:2" ht="13.5" customHeight="1">
      <c r="A176" s="55">
        <f>IF(A175="",A175,IF(Eingabe!$C$26='Tabellen Avg'!A175,"",IF(Eingabe!$C$26&gt;('Tabellen Avg'!A175+1),A175+1,Eingabe!$C$26)))</f>
      </c>
      <c r="B176" s="54">
        <f>IF(+A176&lt;&gt;"",A176*(Eingabe!$S$26+Eingabe!$T$26/60)/24/60,"")</f>
      </c>
    </row>
    <row r="177" spans="1:2" ht="13.5" customHeight="1">
      <c r="A177" s="55">
        <f>IF(A176="",A176,IF(Eingabe!$C$26='Tabellen Avg'!A176,"",IF(Eingabe!$C$26&gt;('Tabellen Avg'!A176+1),A176+1,Eingabe!$C$26)))</f>
      </c>
      <c r="B177" s="54">
        <f>IF(+A177&lt;&gt;"",A177*(Eingabe!$S$26+Eingabe!$T$26/60)/24/60,"")</f>
      </c>
    </row>
    <row r="178" spans="1:2" ht="13.5" customHeight="1">
      <c r="A178" s="55">
        <f>IF(A177="",A177,IF(Eingabe!$C$26='Tabellen Avg'!A177,"",IF(Eingabe!$C$26&gt;('Tabellen Avg'!A177+1),A177+1,Eingabe!$C$26)))</f>
      </c>
      <c r="B178" s="54">
        <f>IF(+A178&lt;&gt;"",A178*(Eingabe!$S$26+Eingabe!$T$26/60)/24/60,"")</f>
      </c>
    </row>
    <row r="179" spans="1:2" ht="13.5" customHeight="1">
      <c r="A179" s="55">
        <f>IF(A178="",A178,IF(Eingabe!$C$26='Tabellen Avg'!A178,"",IF(Eingabe!$C$26&gt;('Tabellen Avg'!A178+1),A178+1,Eingabe!$C$26)))</f>
      </c>
      <c r="B179" s="54">
        <f>IF(+A179&lt;&gt;"",A179*(Eingabe!$S$26+Eingabe!$T$26/60)/24/60,"")</f>
      </c>
    </row>
    <row r="180" spans="1:2" ht="13.5" customHeight="1">
      <c r="A180" s="55">
        <f>IF(A179="",A179,IF(Eingabe!$C$26='Tabellen Avg'!A179,"",IF(Eingabe!$C$26&gt;('Tabellen Avg'!A179+1),A179+1,Eingabe!$C$26)))</f>
      </c>
      <c r="B180" s="54">
        <f>IF(+A180&lt;&gt;"",A180*(Eingabe!$S$26+Eingabe!$T$26/60)/24/60,"")</f>
      </c>
    </row>
    <row r="181" spans="1:2" ht="13.5" customHeight="1">
      <c r="A181" s="55">
        <f>IF(A180="",A180,IF(Eingabe!$C$26='Tabellen Avg'!A180,"",IF(Eingabe!$C$26&gt;('Tabellen Avg'!A180+1),A180+1,Eingabe!$C$26)))</f>
      </c>
      <c r="B181" s="54">
        <f>IF(+A181&lt;&gt;"",A181*(Eingabe!$S$26+Eingabe!$T$26/60)/24/60,"")</f>
      </c>
    </row>
    <row r="182" spans="1:2" ht="13.5" customHeight="1">
      <c r="A182" s="55">
        <f>IF(A181="",A181,IF(Eingabe!$C$26='Tabellen Avg'!A181,"",IF(Eingabe!$C$26&gt;('Tabellen Avg'!A181+1),A181+1,Eingabe!$C$26)))</f>
      </c>
      <c r="B182" s="54">
        <f>IF(+A182&lt;&gt;"",A182*(Eingabe!$S$26+Eingabe!$T$26/60)/24/60,"")</f>
      </c>
    </row>
    <row r="183" spans="1:2" ht="13.5" customHeight="1">
      <c r="A183" s="55">
        <f>IF(A182="",A182,IF(Eingabe!$C$26='Tabellen Avg'!A182,"",IF(Eingabe!$C$26&gt;('Tabellen Avg'!A182+1),A182+1,Eingabe!$C$26)))</f>
      </c>
      <c r="B183" s="54">
        <f>IF(+A183&lt;&gt;"",A183*(Eingabe!$S$26+Eingabe!$T$26/60)/24/60,"")</f>
      </c>
    </row>
    <row r="184" spans="1:2" ht="13.5" customHeight="1">
      <c r="A184" s="55">
        <f>IF(A183="",A183,IF(Eingabe!$C$26='Tabellen Avg'!A183,"",IF(Eingabe!$C$26&gt;('Tabellen Avg'!A183+1),A183+1,Eingabe!$C$26)))</f>
      </c>
      <c r="B184" s="54">
        <f>IF(+A184&lt;&gt;"",A184*(Eingabe!$S$26+Eingabe!$T$26/60)/24/60,"")</f>
      </c>
    </row>
    <row r="185" spans="1:2" ht="13.5" customHeight="1">
      <c r="A185" s="55">
        <f>IF(A184="",A184,IF(Eingabe!$C$26='Tabellen Avg'!A184,"",IF(Eingabe!$C$26&gt;('Tabellen Avg'!A184+1),A184+1,Eingabe!$C$26)))</f>
      </c>
      <c r="B185" s="54">
        <f>IF(+A185&lt;&gt;"",A185*(Eingabe!$S$26+Eingabe!$T$26/60)/24/60,"")</f>
      </c>
    </row>
    <row r="186" spans="1:2" ht="13.5" customHeight="1">
      <c r="A186" s="55">
        <f>IF(A185="",A185,IF(Eingabe!$C$26='Tabellen Avg'!A185,"",IF(Eingabe!$C$26&gt;('Tabellen Avg'!A185+1),A185+1,Eingabe!$C$26)))</f>
      </c>
      <c r="B186" s="54">
        <f>IF(+A186&lt;&gt;"",A186*(Eingabe!$S$26+Eingabe!$T$26/60)/24/60,"")</f>
      </c>
    </row>
    <row r="187" spans="1:2" ht="13.5" customHeight="1">
      <c r="A187" s="55">
        <f>IF(A186="",A186,IF(Eingabe!$C$26='Tabellen Avg'!A186,"",IF(Eingabe!$C$26&gt;('Tabellen Avg'!A186+1),A186+1,Eingabe!$C$26)))</f>
      </c>
      <c r="B187" s="54">
        <f>IF(+A187&lt;&gt;"",A187*(Eingabe!$S$26+Eingabe!$T$26/60)/24/60,"")</f>
      </c>
    </row>
    <row r="188" spans="1:2" ht="13.5" customHeight="1">
      <c r="A188" s="55">
        <f>IF(A187="",A187,IF(Eingabe!$C$26='Tabellen Avg'!A187,"",IF(Eingabe!$C$26&gt;('Tabellen Avg'!A187+1),A187+1,Eingabe!$C$26)))</f>
      </c>
      <c r="B188" s="54">
        <f>IF(+A188&lt;&gt;"",A188*(Eingabe!$S$26+Eingabe!$T$26/60)/24/60,"")</f>
      </c>
    </row>
    <row r="189" spans="1:2" ht="13.5" customHeight="1">
      <c r="A189" s="55">
        <f>IF(A188="",A188,IF(Eingabe!$C$26='Tabellen Avg'!A188,"",IF(Eingabe!$C$26&gt;('Tabellen Avg'!A188+1),A188+1,Eingabe!$C$26)))</f>
      </c>
      <c r="B189" s="54">
        <f>IF(+A189&lt;&gt;"",A189*(Eingabe!$S$26+Eingabe!$T$26/60)/24/60,"")</f>
      </c>
    </row>
    <row r="190" spans="1:2" ht="13.5" customHeight="1">
      <c r="A190" s="55">
        <f>IF(A189="",A189,IF(Eingabe!$C$26='Tabellen Avg'!A189,"",IF(Eingabe!$C$26&gt;('Tabellen Avg'!A189+1),A189+1,Eingabe!$C$26)))</f>
      </c>
      <c r="B190" s="54">
        <f>IF(+A190&lt;&gt;"",A190*(Eingabe!$S$26+Eingabe!$T$26/60)/24/60,"")</f>
      </c>
    </row>
    <row r="191" spans="1:2" ht="13.5" customHeight="1">
      <c r="A191" s="55">
        <f>IF(A190="",A190,IF(Eingabe!$C$26='Tabellen Avg'!A190,"",IF(Eingabe!$C$26&gt;('Tabellen Avg'!A190+1),A190+1,Eingabe!$C$26)))</f>
      </c>
      <c r="B191" s="54">
        <f>IF(+A191&lt;&gt;"",A191*(Eingabe!$S$26+Eingabe!$T$26/60)/24/60,"")</f>
      </c>
    </row>
    <row r="192" spans="1:2" ht="13.5" customHeight="1">
      <c r="A192" s="55">
        <f>IF(A191="",A191,IF(Eingabe!$C$26='Tabellen Avg'!A191,"",IF(Eingabe!$C$26&gt;('Tabellen Avg'!A191+1),A191+1,Eingabe!$C$26)))</f>
      </c>
      <c r="B192" s="54">
        <f>IF(+A192&lt;&gt;"",A192*(Eingabe!$S$26+Eingabe!$T$26/60)/24/60,"")</f>
      </c>
    </row>
    <row r="193" spans="1:2" ht="13.5" customHeight="1">
      <c r="A193" s="55">
        <f>IF(A192="",A192,IF(Eingabe!$C$26='Tabellen Avg'!A192,"",IF(Eingabe!$C$26&gt;('Tabellen Avg'!A192+1),A192+1,Eingabe!$C$26)))</f>
      </c>
      <c r="B193" s="54">
        <f>IF(+A193&lt;&gt;"",A193*(Eingabe!$S$26+Eingabe!$T$26/60)/24/60,"")</f>
      </c>
    </row>
    <row r="194" spans="1:2" ht="13.5" customHeight="1">
      <c r="A194" s="55">
        <f>IF(A193="",A193,IF(Eingabe!$C$26='Tabellen Avg'!A193,"",IF(Eingabe!$C$26&gt;('Tabellen Avg'!A193+1),A193+1,Eingabe!$C$26)))</f>
      </c>
      <c r="B194" s="54">
        <f>IF(+A194&lt;&gt;"",A194*(Eingabe!$S$26+Eingabe!$T$26/60)/24/60,"")</f>
      </c>
    </row>
    <row r="195" spans="1:2" ht="13.5" customHeight="1">
      <c r="A195" s="55">
        <f>IF(A194="",A194,IF(Eingabe!$C$26='Tabellen Avg'!A194,"",IF(Eingabe!$C$26&gt;('Tabellen Avg'!A194+1),A194+1,Eingabe!$C$26)))</f>
      </c>
      <c r="B195" s="54">
        <f>IF(+A195&lt;&gt;"",A195*(Eingabe!$S$26+Eingabe!$T$26/60)/24/60,"")</f>
      </c>
    </row>
    <row r="196" spans="1:2" ht="13.5" customHeight="1">
      <c r="A196" s="55">
        <f>IF(A195="",A195,IF(Eingabe!$C$26='Tabellen Avg'!A195,"",IF(Eingabe!$C$26&gt;('Tabellen Avg'!A195+1),A195+1,Eingabe!$C$26)))</f>
      </c>
      <c r="B196" s="54">
        <f>IF(+A196&lt;&gt;"",A196*(Eingabe!$S$26+Eingabe!$T$26/60)/24/60,"")</f>
      </c>
    </row>
    <row r="197" spans="1:2" ht="13.5" customHeight="1">
      <c r="A197" s="55">
        <f>IF(A196="",A196,IF(Eingabe!$C$26='Tabellen Avg'!A196,"",IF(Eingabe!$C$26&gt;('Tabellen Avg'!A196+1),A196+1,Eingabe!$C$26)))</f>
      </c>
      <c r="B197" s="54">
        <f>IF(+A197&lt;&gt;"",A197*(Eingabe!$S$26+Eingabe!$T$26/60)/24/60,"")</f>
      </c>
    </row>
    <row r="198" spans="1:2" ht="13.5" customHeight="1">
      <c r="A198" s="55">
        <f>IF(A197="",A197,IF(Eingabe!$C$26='Tabellen Avg'!A197,"",IF(Eingabe!$C$26&gt;('Tabellen Avg'!A197+1),A197+1,Eingabe!$C$26)))</f>
      </c>
      <c r="B198" s="54">
        <f>IF(+A198&lt;&gt;"",A198*(Eingabe!$S$26+Eingabe!$T$26/60)/24/60,"")</f>
      </c>
    </row>
    <row r="199" spans="1:2" ht="13.5" customHeight="1">
      <c r="A199" s="55">
        <f>IF(A198="",A198,IF(Eingabe!$C$26='Tabellen Avg'!A198,"",IF(Eingabe!$C$26&gt;('Tabellen Avg'!A198+1),A198+1,Eingabe!$C$26)))</f>
      </c>
      <c r="B199" s="54">
        <f>IF(+A199&lt;&gt;"",A199*(Eingabe!$S$26+Eingabe!$T$26/60)/24/60,"")</f>
      </c>
    </row>
    <row r="200" spans="1:2" ht="13.5" customHeight="1">
      <c r="A200" s="55">
        <f>IF(A199="",A199,IF(Eingabe!$C$26='Tabellen Avg'!A199,"",IF(Eingabe!$C$26&gt;('Tabellen Avg'!A199+1),A199+1,Eingabe!$C$26)))</f>
      </c>
      <c r="B200" s="54">
        <f>IF(+A200&lt;&gt;"",A200*(Eingabe!$S$26+Eingabe!$T$26/60)/24/60,"")</f>
      </c>
    </row>
    <row r="201" spans="1:2" ht="13.5" customHeight="1">
      <c r="A201" s="55">
        <f>IF(A200="",A200,IF(Eingabe!$C$26='Tabellen Avg'!A200,"",IF(Eingabe!$C$26&gt;('Tabellen Avg'!A200+1),A200+1,Eingabe!$C$26)))</f>
      </c>
      <c r="B201" s="54">
        <f>IF(+A201&lt;&gt;"",A201*(Eingabe!$S$26+Eingabe!$T$26/60)/24/60,"")</f>
      </c>
    </row>
    <row r="202" spans="1:2" ht="13.5" customHeight="1">
      <c r="A202" s="55">
        <f>IF(A201="",A201,IF(Eingabe!$C$26='Tabellen Avg'!A201,"",IF(Eingabe!$C$26&gt;('Tabellen Avg'!A201+1),A201+1,Eingabe!$C$26)))</f>
      </c>
      <c r="B202" s="54">
        <f>IF(+A202&lt;&gt;"",A202*(Eingabe!$S$26+Eingabe!$T$26/60)/24/60,"")</f>
      </c>
    </row>
    <row r="203" spans="1:2" ht="13.5" customHeight="1">
      <c r="A203" s="55">
        <f>IF(A202="",A202,IF(Eingabe!$C$26='Tabellen Avg'!A202,"",IF(Eingabe!$C$26&gt;('Tabellen Avg'!A202+1),A202+1,Eingabe!$C$26)))</f>
      </c>
      <c r="B203" s="54">
        <f>IF(+A203&lt;&gt;"",A203*(Eingabe!$S$26+Eingabe!$T$26/60)/24/60,"")</f>
      </c>
    </row>
    <row r="204" spans="1:2" ht="13.5" customHeight="1">
      <c r="A204" s="55">
        <f>IF(A203="",A203,IF(Eingabe!$C$26='Tabellen Avg'!A203,"",IF(Eingabe!$C$26&gt;('Tabellen Avg'!A203+1),A203+1,Eingabe!$C$26)))</f>
      </c>
      <c r="B204" s="54">
        <f>IF(+A204&lt;&gt;"",A204*(Eingabe!$S$26+Eingabe!$T$26/60)/24/60,"")</f>
      </c>
    </row>
    <row r="205" spans="1:2" ht="13.5" customHeight="1">
      <c r="A205" s="55">
        <f>IF(A204="",A204,IF(Eingabe!$C$26='Tabellen Avg'!A204,"",IF(Eingabe!$C$26&gt;('Tabellen Avg'!A204+1),A204+1,Eingabe!$C$26)))</f>
      </c>
      <c r="B205" s="54">
        <f>IF(+A205&lt;&gt;"",A205*(Eingabe!$S$26+Eingabe!$T$26/60)/24/60,"")</f>
      </c>
    </row>
    <row r="206" spans="1:2" ht="13.5" customHeight="1">
      <c r="A206" s="55">
        <f>IF(A205="",A205,IF(Eingabe!$C$26='Tabellen Avg'!A205,"",IF(Eingabe!$C$26&gt;('Tabellen Avg'!A205+1),A205+1,Eingabe!$C$26)))</f>
      </c>
      <c r="B206" s="54">
        <f>IF(+A206&lt;&gt;"",A206*(Eingabe!$S$26+Eingabe!$T$26/60)/24/60,"")</f>
      </c>
    </row>
    <row r="207" spans="1:2" ht="13.5" customHeight="1">
      <c r="A207" s="55">
        <f>IF(A206="",A206,IF(Eingabe!$C$26='Tabellen Avg'!A206,"",IF(Eingabe!$C$26&gt;('Tabellen Avg'!A206+1),A206+1,Eingabe!$C$26)))</f>
      </c>
      <c r="B207" s="54">
        <f>IF(+A207&lt;&gt;"",A207*(Eingabe!$S$26+Eingabe!$T$26/60)/24/60,"")</f>
      </c>
    </row>
    <row r="208" spans="1:2" ht="13.5" customHeight="1">
      <c r="A208" s="55">
        <f>IF(A207="",A207,IF(Eingabe!$C$26='Tabellen Avg'!A207,"",IF(Eingabe!$C$26&gt;('Tabellen Avg'!A207+1),A207+1,Eingabe!$C$26)))</f>
      </c>
      <c r="B208" s="54">
        <f>IF(+A208&lt;&gt;"",A208*(Eingabe!$S$26+Eingabe!$T$26/60)/24/60,"")</f>
      </c>
    </row>
    <row r="209" spans="1:2" ht="13.5" customHeight="1">
      <c r="A209" s="55">
        <f>IF(A208="",A208,IF(Eingabe!$C$26='Tabellen Avg'!A208,"",IF(Eingabe!$C$26&gt;('Tabellen Avg'!A208+1),A208+1,Eingabe!$C$26)))</f>
      </c>
      <c r="B209" s="54">
        <f>IF(+A209&lt;&gt;"",A209*(Eingabe!$S$26+Eingabe!$T$26/60)/24/60,"")</f>
      </c>
    </row>
    <row r="210" spans="1:2" ht="13.5" customHeight="1">
      <c r="A210" s="55">
        <f>IF(A209="",A209,IF(Eingabe!$C$26='Tabellen Avg'!A209,"",IF(Eingabe!$C$26&gt;('Tabellen Avg'!A209+1),A209+1,Eingabe!$C$26)))</f>
      </c>
      <c r="B210" s="54">
        <f>IF(+A210&lt;&gt;"",A210*(Eingabe!$S$26+Eingabe!$T$26/60)/24/60,"")</f>
      </c>
    </row>
    <row r="211" spans="1:2" ht="13.5" customHeight="1">
      <c r="A211" s="55">
        <f>IF(A210="",A210,IF(Eingabe!$C$26='Tabellen Avg'!A210,"",IF(Eingabe!$C$26&gt;('Tabellen Avg'!A210+1),A210+1,Eingabe!$C$26)))</f>
      </c>
      <c r="B211" s="54">
        <f>IF(+A211&lt;&gt;"",A211*(Eingabe!$S$26+Eingabe!$T$26/60)/24/60,"")</f>
      </c>
    </row>
    <row r="212" spans="1:2" ht="13.5" customHeight="1">
      <c r="A212" s="55">
        <f>IF(A211="",A211,IF(Eingabe!$C$26='Tabellen Avg'!A211,"",IF(Eingabe!$C$26&gt;('Tabellen Avg'!A211+1),A211+1,Eingabe!$C$26)))</f>
      </c>
      <c r="B212" s="54">
        <f>IF(+A212&lt;&gt;"",A212*(Eingabe!$S$26+Eingabe!$T$26/60)/24/60,"")</f>
      </c>
    </row>
    <row r="213" spans="1:2" ht="13.5" customHeight="1">
      <c r="A213" s="55">
        <f>IF(A212="",A212,IF(Eingabe!$C$26='Tabellen Avg'!A212,"",IF(Eingabe!$C$26&gt;('Tabellen Avg'!A212+1),A212+1,Eingabe!$C$26)))</f>
      </c>
      <c r="B213" s="54">
        <f>IF(+A213&lt;&gt;"",A213*(Eingabe!$S$26+Eingabe!$T$26/60)/24/60,"")</f>
      </c>
    </row>
    <row r="214" spans="1:2" ht="13.5" customHeight="1">
      <c r="A214" s="55">
        <f>IF(A213="",A213,IF(Eingabe!$C$26='Tabellen Avg'!A213,"",IF(Eingabe!$C$26&gt;('Tabellen Avg'!A213+1),A213+1,Eingabe!$C$26)))</f>
      </c>
      <c r="B214" s="54">
        <f>IF(+A214&lt;&gt;"",A214*(Eingabe!$S$26+Eingabe!$T$26/60)/24/60,"")</f>
      </c>
    </row>
    <row r="215" spans="1:2" ht="13.5" customHeight="1">
      <c r="A215" s="55">
        <f>IF(A214="",A214,IF(Eingabe!$C$26='Tabellen Avg'!A214,"",IF(Eingabe!$C$26&gt;('Tabellen Avg'!A214+1),A214+1,Eingabe!$C$26)))</f>
      </c>
      <c r="B215" s="54">
        <f>IF(+A215&lt;&gt;"",A215*(Eingabe!$S$26+Eingabe!$T$26/60)/24/60,"")</f>
      </c>
    </row>
    <row r="216" spans="1:2" ht="13.5" customHeight="1">
      <c r="A216" s="55">
        <f>IF(A215="",A215,IF(Eingabe!$C$26='Tabellen Avg'!A215,"",IF(Eingabe!$C$26&gt;('Tabellen Avg'!A215+1),A215+1,Eingabe!$C$26)))</f>
      </c>
      <c r="B216" s="54">
        <f>IF(+A216&lt;&gt;"",A216*(Eingabe!$S$26+Eingabe!$T$26/60)/24/60,"")</f>
      </c>
    </row>
    <row r="217" spans="1:2" ht="13.5" customHeight="1">
      <c r="A217" s="55">
        <f>IF(A216="",A216,IF(Eingabe!$C$26='Tabellen Avg'!A216,"",IF(Eingabe!$C$26&gt;('Tabellen Avg'!A216+1),A216+1,Eingabe!$C$26)))</f>
      </c>
      <c r="B217" s="54">
        <f>IF(+A217&lt;&gt;"",A217*(Eingabe!$S$26+Eingabe!$T$26/60)/24/60,"")</f>
      </c>
    </row>
    <row r="218" spans="1:2" ht="13.5" customHeight="1">
      <c r="A218" s="55">
        <f>IF(A217="",A217,IF(Eingabe!$C$26='Tabellen Avg'!A217,"",IF(Eingabe!$C$26&gt;('Tabellen Avg'!A217+1),A217+1,Eingabe!$C$26)))</f>
      </c>
      <c r="B218" s="54">
        <f>IF(+A218&lt;&gt;"",A218*(Eingabe!$S$26+Eingabe!$T$26/60)/24/60,"")</f>
      </c>
    </row>
    <row r="219" spans="1:2" ht="13.5" customHeight="1">
      <c r="A219" s="55">
        <f>IF(A218="",A218,IF(Eingabe!$C$26='Tabellen Avg'!A218,"",IF(Eingabe!$C$26&gt;('Tabellen Avg'!A218+1),A218+1,Eingabe!$C$26)))</f>
      </c>
      <c r="B219" s="54">
        <f>IF(+A219&lt;&gt;"",A219*(Eingabe!$S$26+Eingabe!$T$26/60)/24/60,"")</f>
      </c>
    </row>
    <row r="220" spans="1:2" ht="13.5" customHeight="1">
      <c r="A220" s="55">
        <f>IF(A219="",A219,IF(Eingabe!$C$26='Tabellen Avg'!A219,"",IF(Eingabe!$C$26&gt;('Tabellen Avg'!A219+1),A219+1,Eingabe!$C$26)))</f>
      </c>
      <c r="B220" s="54">
        <f>IF(+A220&lt;&gt;"",A220*(Eingabe!$S$26+Eingabe!$T$26/60)/24/60,"")</f>
      </c>
    </row>
    <row r="221" spans="1:2" ht="13.5" customHeight="1">
      <c r="A221" s="55">
        <f>IF(A220="",A220,IF(Eingabe!$C$26='Tabellen Avg'!A220,"",IF(Eingabe!$C$26&gt;('Tabellen Avg'!A220+1),A220+1,Eingabe!$C$26)))</f>
      </c>
      <c r="B221" s="54">
        <f>IF(+A221&lt;&gt;"",A221*(Eingabe!$S$26+Eingabe!$T$26/60)/24/60,"")</f>
      </c>
    </row>
    <row r="222" spans="1:2" ht="13.5" customHeight="1">
      <c r="A222" s="55">
        <f>IF(A221="",A221,IF(Eingabe!$C$26='Tabellen Avg'!A221,"",IF(Eingabe!$C$26&gt;('Tabellen Avg'!A221+1),A221+1,Eingabe!$C$26)))</f>
      </c>
      <c r="B222" s="54">
        <f>IF(+A222&lt;&gt;"",A222*(Eingabe!$S$26+Eingabe!$T$26/60)/24/60,"")</f>
      </c>
    </row>
    <row r="223" spans="1:2" ht="13.5" customHeight="1">
      <c r="A223" s="55">
        <f>IF(A222="",A222,IF(Eingabe!$C$26='Tabellen Avg'!A222,"",IF(Eingabe!$C$26&gt;('Tabellen Avg'!A222+1),A222+1,Eingabe!$C$26)))</f>
      </c>
      <c r="B223" s="54">
        <f>IF(+A223&lt;&gt;"",A223*(Eingabe!$S$26+Eingabe!$T$26/60)/24/60,"")</f>
      </c>
    </row>
    <row r="224" spans="1:2" ht="13.5" customHeight="1">
      <c r="A224" s="55">
        <f>IF(A223="",A223,IF(Eingabe!$C$26='Tabellen Avg'!A223,"",IF(Eingabe!$C$26&gt;('Tabellen Avg'!A223+1),A223+1,Eingabe!$C$26)))</f>
      </c>
      <c r="B224" s="54">
        <f>IF(+A224&lt;&gt;"",A224*(Eingabe!$S$26+Eingabe!$T$26/60)/24/60,"")</f>
      </c>
    </row>
    <row r="225" spans="1:2" ht="13.5" customHeight="1">
      <c r="A225" s="55">
        <f>IF(A224="",A224,IF(Eingabe!$C$26='Tabellen Avg'!A224,"",IF(Eingabe!$C$26&gt;('Tabellen Avg'!A224+1),A224+1,Eingabe!$C$26)))</f>
      </c>
      <c r="B225" s="54">
        <f>IF(+A225&lt;&gt;"",A225*(Eingabe!$S$26+Eingabe!$T$26/60)/24/60,"")</f>
      </c>
    </row>
    <row r="226" spans="1:2" ht="13.5" customHeight="1">
      <c r="A226" s="55">
        <f>IF(A225="",A225,IF(Eingabe!$C$26='Tabellen Avg'!A225,"",IF(Eingabe!$C$26&gt;('Tabellen Avg'!A225+1),A225+1,Eingabe!$C$26)))</f>
      </c>
      <c r="B226" s="54">
        <f>IF(+A226&lt;&gt;"",A226*(Eingabe!$S$26+Eingabe!$T$26/60)/24/60,"")</f>
      </c>
    </row>
    <row r="227" spans="1:2" ht="13.5" customHeight="1">
      <c r="A227" s="55">
        <f>IF(A226="",A226,IF(Eingabe!$C$26='Tabellen Avg'!A226,"",IF(Eingabe!$C$26&gt;('Tabellen Avg'!A226+1),A226+1,Eingabe!$C$26)))</f>
      </c>
      <c r="B227" s="54">
        <f>IF(+A227&lt;&gt;"",A227*(Eingabe!$S$26+Eingabe!$T$26/60)/24/60,"")</f>
      </c>
    </row>
    <row r="228" spans="1:2" ht="13.5" customHeight="1">
      <c r="A228" s="55">
        <f>IF(A227="",A227,IF(Eingabe!$C$26='Tabellen Avg'!A227,"",IF(Eingabe!$C$26&gt;('Tabellen Avg'!A227+1),A227+1,Eingabe!$C$26)))</f>
      </c>
      <c r="B228" s="54">
        <f>IF(+A228&lt;&gt;"",A228*(Eingabe!$S$26+Eingabe!$T$26/60)/24/60,"")</f>
      </c>
    </row>
    <row r="229" spans="1:2" ht="13.5" customHeight="1">
      <c r="A229" s="55">
        <f>IF(A228="",A228,IF(Eingabe!$C$26='Tabellen Avg'!A228,"",IF(Eingabe!$C$26&gt;('Tabellen Avg'!A228+1),A228+1,Eingabe!$C$26)))</f>
      </c>
      <c r="B229" s="54">
        <f>IF(+A229&lt;&gt;"",A229*(Eingabe!$S$26+Eingabe!$T$26/60)/24/60,"")</f>
      </c>
    </row>
    <row r="230" spans="1:2" ht="13.5" customHeight="1">
      <c r="A230" s="55">
        <f>IF(A229="",A229,IF(Eingabe!$C$26='Tabellen Avg'!A229,"",IF(Eingabe!$C$26&gt;('Tabellen Avg'!A229+1),A229+1,Eingabe!$C$26)))</f>
      </c>
      <c r="B230" s="54">
        <f>IF(+A230&lt;&gt;"",A230*(Eingabe!$S$26+Eingabe!$T$26/60)/24/60,"")</f>
      </c>
    </row>
    <row r="231" spans="1:2" ht="13.5" customHeight="1">
      <c r="A231" s="55">
        <f>IF(A230="",A230,IF(Eingabe!$C$26='Tabellen Avg'!A230,"",IF(Eingabe!$C$26&gt;('Tabellen Avg'!A230+1),A230+1,Eingabe!$C$26)))</f>
      </c>
      <c r="B231" s="54">
        <f>IF(+A231&lt;&gt;"",A231*(Eingabe!$S$26+Eingabe!$T$26/60)/24/60,"")</f>
      </c>
    </row>
    <row r="232" spans="1:2" ht="13.5" customHeight="1">
      <c r="A232" s="55">
        <f>IF(A231="",A231,IF(Eingabe!$C$26='Tabellen Avg'!A231,"",IF(Eingabe!$C$26&gt;('Tabellen Avg'!A231+1),A231+1,Eingabe!$C$26)))</f>
      </c>
      <c r="B232" s="54">
        <f>IF(+A232&lt;&gt;"",A232*(Eingabe!$S$26+Eingabe!$T$26/60)/24/60,"")</f>
      </c>
    </row>
    <row r="233" spans="1:2" ht="13.5" customHeight="1">
      <c r="A233" s="55">
        <f>IF(A232="",A232,IF(Eingabe!$C$26='Tabellen Avg'!A232,"",IF(Eingabe!$C$26&gt;('Tabellen Avg'!A232+1),A232+1,Eingabe!$C$26)))</f>
      </c>
      <c r="B233" s="54">
        <f>IF(+A233&lt;&gt;"",A233*(Eingabe!$S$26+Eingabe!$T$26/60)/24/60,"")</f>
      </c>
    </row>
    <row r="235" ht="15">
      <c r="A235" s="48">
        <f>ROUND(Eingabe!C26,0)+1</f>
        <v>31</v>
      </c>
    </row>
  </sheetData>
  <sheetProtection sheet="1" objects="1" scenarios="1"/>
  <printOptions horizontalCentered="1" verticalCentered="1"/>
  <pageMargins left="0.75" right="0.75" top="1" bottom="1" header="0.4921259845" footer="0.492125984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www.uli-sauer.de</cp:lastModifiedBy>
  <cp:lastPrinted>2001-01-19T21:03:32Z</cp:lastPrinted>
  <dcterms:created xsi:type="dcterms:W3CDTF">2001-01-14T17:57:02Z</dcterms:created>
  <dcterms:modified xsi:type="dcterms:W3CDTF">2007-10-09T22:16:04Z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